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35" windowWidth="14910" windowHeight="7320" tabRatio="901"/>
  </bookViews>
  <sheets>
    <sheet name="Försättsblad-börja här" sheetId="5" r:id="rId1"/>
    <sheet name="Dokumentation-Energiberäkn&amp;hä" sheetId="3" r:id="rId2"/>
    <sheet name="Verifiering-sammanställning" sheetId="18" r:id="rId3"/>
    <sheet name="Underlag-BBR" sheetId="11" r:id="rId4"/>
    <sheet name="Underlag-brukande" sheetId="13" r:id="rId5"/>
    <sheet name="Mätvärden värme" sheetId="12" r:id="rId6"/>
    <sheet name="Mätvärden kyla" sheetId="15" r:id="rId7"/>
    <sheet name="Mätvärden el" sheetId="16" r:id="rId8"/>
    <sheet name="Underlag-mätplan" sheetId="20" r:id="rId9"/>
  </sheets>
  <definedNames>
    <definedName name="_xlnm._FilterDatabase" localSheetId="7" hidden="1">'Mätvärden el'!$B$10:$B$49</definedName>
    <definedName name="_xlnm._FilterDatabase" localSheetId="6" hidden="1">'Mätvärden kyla'!$B$10:$B$49</definedName>
    <definedName name="_xlnm._FilterDatabase" localSheetId="5" hidden="1">'Mätvärden värme'!$B$11:$B$50</definedName>
    <definedName name="_xlnm.Print_Area" localSheetId="1">'Dokumentation-Energiberäkn&amp;hä'!$A$1:$I$60</definedName>
    <definedName name="_xlnm.Print_Area" localSheetId="0">'Försättsblad-börja här'!$A$1:$H$64</definedName>
    <definedName name="_xlnm.Print_Area" localSheetId="7">'Mätvärden el'!$A$1:$N$50</definedName>
    <definedName name="_xlnm.Print_Area" localSheetId="6">'Mätvärden kyla'!$A$1:$R$50</definedName>
    <definedName name="_xlnm.Print_Area" localSheetId="5">'Mätvärden värme'!$A$1:$Q$51</definedName>
    <definedName name="_xlnm.Print_Area" localSheetId="3">'Underlag-BBR'!$A$1:$J$85</definedName>
    <definedName name="_xlnm.Print_Area" localSheetId="4">'Underlag-brukande'!$A$1:$O$88</definedName>
    <definedName name="_xlnm.Print_Area" localSheetId="8">'Underlag-mätplan'!$A$1:$L$56</definedName>
    <definedName name="_xlnm.Print_Area" localSheetId="2">'Verifiering-sammanställning'!$A$1:$Q$70</definedName>
  </definedNames>
  <calcPr calcId="145621"/>
</workbook>
</file>

<file path=xl/calcChain.xml><?xml version="1.0" encoding="utf-8"?>
<calcChain xmlns="http://schemas.openxmlformats.org/spreadsheetml/2006/main">
  <c r="H13" i="12" l="1"/>
  <c r="H24" i="12"/>
  <c r="I24" i="12"/>
  <c r="D32" i="18" s="1"/>
  <c r="C38" i="5"/>
  <c r="H23" i="16"/>
  <c r="M23" i="16" s="1"/>
  <c r="D29" i="18"/>
  <c r="C23" i="16"/>
  <c r="D23" i="16"/>
  <c r="G43" i="13"/>
  <c r="D6" i="18"/>
  <c r="F23" i="5"/>
  <c r="M45" i="16"/>
  <c r="G17" i="11"/>
  <c r="I11" i="11"/>
  <c r="C10" i="11"/>
  <c r="D4" i="20"/>
  <c r="K4" i="20"/>
  <c r="E4" i="16"/>
  <c r="K4" i="16"/>
  <c r="J8" i="16"/>
  <c r="L8" i="16"/>
  <c r="M8" i="16"/>
  <c r="J9" i="16"/>
  <c r="K9" i="16"/>
  <c r="L9" i="16"/>
  <c r="M9" i="16"/>
  <c r="F11" i="16"/>
  <c r="K11" i="16" s="1"/>
  <c r="F12" i="16"/>
  <c r="F13" i="16"/>
  <c r="F14" i="16"/>
  <c r="K14" i="16" s="1"/>
  <c r="F15" i="16"/>
  <c r="F16" i="16"/>
  <c r="F17" i="16"/>
  <c r="F18" i="16"/>
  <c r="F19" i="16"/>
  <c r="K19" i="16" s="1"/>
  <c r="F20" i="16"/>
  <c r="F21" i="16"/>
  <c r="F22" i="16"/>
  <c r="K22" i="16" s="1"/>
  <c r="E23" i="16"/>
  <c r="G23" i="16"/>
  <c r="F24" i="16"/>
  <c r="F25" i="16"/>
  <c r="F26" i="16"/>
  <c r="K26" i="16" s="1"/>
  <c r="F27" i="16"/>
  <c r="K27" i="16" s="1"/>
  <c r="F28" i="16"/>
  <c r="F29" i="16"/>
  <c r="K29" i="16" s="1"/>
  <c r="F30" i="16"/>
  <c r="F31" i="16"/>
  <c r="F32" i="16"/>
  <c r="F33" i="16"/>
  <c r="F34" i="16"/>
  <c r="F35" i="16"/>
  <c r="C36" i="16"/>
  <c r="D36" i="16"/>
  <c r="E36" i="16"/>
  <c r="E36" i="15" s="1"/>
  <c r="G36" i="16"/>
  <c r="D48" i="18" s="1"/>
  <c r="H36" i="16"/>
  <c r="F37" i="16"/>
  <c r="F38" i="16"/>
  <c r="F39" i="16"/>
  <c r="F40" i="16"/>
  <c r="K40" i="16" s="1"/>
  <c r="F41" i="16"/>
  <c r="F42" i="16"/>
  <c r="F43" i="16"/>
  <c r="F44" i="16"/>
  <c r="F45" i="16"/>
  <c r="F46" i="16"/>
  <c r="K46" i="16" s="1"/>
  <c r="F47" i="16"/>
  <c r="F48" i="16"/>
  <c r="K48" i="16" s="1"/>
  <c r="C49" i="16"/>
  <c r="D49" i="16"/>
  <c r="D50" i="12"/>
  <c r="E49" i="16"/>
  <c r="G49" i="16"/>
  <c r="H49" i="16"/>
  <c r="E4" i="15"/>
  <c r="M4" i="15"/>
  <c r="E8" i="15"/>
  <c r="M8" i="15" s="1"/>
  <c r="K8" i="15"/>
  <c r="L8" i="15"/>
  <c r="N8" i="15"/>
  <c r="O8" i="15"/>
  <c r="P8" i="15"/>
  <c r="Q8" i="15"/>
  <c r="K9" i="15"/>
  <c r="L9" i="15"/>
  <c r="M9" i="15"/>
  <c r="N9" i="15"/>
  <c r="O9" i="15"/>
  <c r="P9" i="15"/>
  <c r="Q9" i="15"/>
  <c r="E11" i="15"/>
  <c r="E12" i="15"/>
  <c r="H12" i="15"/>
  <c r="P12" i="15" s="1"/>
  <c r="E13" i="15"/>
  <c r="H13" i="15"/>
  <c r="E14" i="15"/>
  <c r="E15" i="15"/>
  <c r="I15" i="15" s="1"/>
  <c r="E16" i="15"/>
  <c r="H16" i="15"/>
  <c r="P16" i="15" s="1"/>
  <c r="E17" i="15"/>
  <c r="I17" i="15" s="1"/>
  <c r="Q17" i="15" s="1"/>
  <c r="H17" i="15"/>
  <c r="P17" i="15" s="1"/>
  <c r="E18" i="15"/>
  <c r="E19" i="15"/>
  <c r="H19" i="15" s="1"/>
  <c r="E20" i="15"/>
  <c r="H20" i="15"/>
  <c r="E21" i="15"/>
  <c r="M21" i="15" s="1"/>
  <c r="I21" i="15"/>
  <c r="Q21" i="15" s="1"/>
  <c r="E22" i="15"/>
  <c r="C23" i="15"/>
  <c r="D23" i="15"/>
  <c r="E22" i="18"/>
  <c r="E23" i="15"/>
  <c r="D24" i="18" s="1"/>
  <c r="D23" i="18"/>
  <c r="F23" i="15"/>
  <c r="G23" i="15"/>
  <c r="D30" i="18"/>
  <c r="E24" i="15"/>
  <c r="I24" i="15" s="1"/>
  <c r="E25" i="15"/>
  <c r="H25" i="15"/>
  <c r="E26" i="15"/>
  <c r="H26" i="15"/>
  <c r="E27" i="15"/>
  <c r="H27" i="15"/>
  <c r="P27" i="15" s="1"/>
  <c r="E28" i="15"/>
  <c r="H28" i="15" s="1"/>
  <c r="P28" i="15" s="1"/>
  <c r="E29" i="15"/>
  <c r="H29" i="15" s="1"/>
  <c r="P29" i="15" s="1"/>
  <c r="E30" i="15"/>
  <c r="E31" i="15"/>
  <c r="E32" i="15"/>
  <c r="H32" i="15" s="1"/>
  <c r="E33" i="15"/>
  <c r="H33" i="15"/>
  <c r="P33" i="15" s="1"/>
  <c r="E34" i="15"/>
  <c r="M34" i="15" s="1"/>
  <c r="I34" i="15"/>
  <c r="E35" i="15"/>
  <c r="C36" i="15"/>
  <c r="D36" i="15"/>
  <c r="E39" i="18" s="1"/>
  <c r="F36" i="15"/>
  <c r="G36" i="15"/>
  <c r="D47" i="18"/>
  <c r="E37" i="15"/>
  <c r="E38" i="15"/>
  <c r="E39" i="15"/>
  <c r="I39" i="15"/>
  <c r="E40" i="15"/>
  <c r="H40" i="15" s="1"/>
  <c r="I40" i="15"/>
  <c r="E41" i="15"/>
  <c r="E42" i="15"/>
  <c r="E43" i="15"/>
  <c r="H43" i="15"/>
  <c r="P43" i="15" s="1"/>
  <c r="E44" i="15"/>
  <c r="H44" i="15"/>
  <c r="E45" i="15"/>
  <c r="I45" i="15" s="1"/>
  <c r="E46" i="15"/>
  <c r="E47" i="15"/>
  <c r="H47" i="15"/>
  <c r="P47" i="15" s="1"/>
  <c r="E48" i="15"/>
  <c r="I48" i="15"/>
  <c r="Q48" i="15" s="1"/>
  <c r="C49" i="15"/>
  <c r="D49" i="15"/>
  <c r="E56" i="18"/>
  <c r="F49" i="15"/>
  <c r="G49" i="15"/>
  <c r="D64" i="18"/>
  <c r="E5" i="12"/>
  <c r="O3" i="12"/>
  <c r="D9" i="12"/>
  <c r="L9" i="12" s="1"/>
  <c r="K9" i="12"/>
  <c r="M9" i="12"/>
  <c r="P9" i="12"/>
  <c r="K10" i="12"/>
  <c r="L10" i="12"/>
  <c r="M10" i="12"/>
  <c r="N10" i="12"/>
  <c r="O10" i="12"/>
  <c r="P10" i="12"/>
  <c r="D12" i="12"/>
  <c r="F12" i="12"/>
  <c r="H12" i="12"/>
  <c r="D13" i="12"/>
  <c r="F13" i="12" s="1"/>
  <c r="D14" i="12"/>
  <c r="H14" i="12"/>
  <c r="D15" i="12"/>
  <c r="F15" i="12"/>
  <c r="H15" i="12"/>
  <c r="D16" i="12"/>
  <c r="D17" i="12"/>
  <c r="F17" i="12"/>
  <c r="H17" i="12"/>
  <c r="D18" i="12"/>
  <c r="F18" i="12"/>
  <c r="H18" i="12"/>
  <c r="D19" i="12"/>
  <c r="F19" i="12"/>
  <c r="H19" i="12"/>
  <c r="D20" i="12"/>
  <c r="H20" i="12"/>
  <c r="D21" i="12"/>
  <c r="F21" i="12" s="1"/>
  <c r="N21" i="12" s="1"/>
  <c r="H21" i="12"/>
  <c r="O21" i="12" s="1"/>
  <c r="D22" i="12"/>
  <c r="H22" i="12"/>
  <c r="D23" i="12"/>
  <c r="F23" i="12" s="1"/>
  <c r="H23" i="12"/>
  <c r="C24" i="12"/>
  <c r="E24" i="12"/>
  <c r="D25" i="12"/>
  <c r="F25" i="12"/>
  <c r="H25" i="12"/>
  <c r="D26" i="12"/>
  <c r="F26" i="12"/>
  <c r="H26" i="12"/>
  <c r="D27" i="12"/>
  <c r="H27" i="12"/>
  <c r="D28" i="12"/>
  <c r="F28" i="12" s="1"/>
  <c r="H28" i="12"/>
  <c r="D29" i="12"/>
  <c r="F29" i="12"/>
  <c r="H29" i="12"/>
  <c r="D30" i="12"/>
  <c r="F30" i="12" s="1"/>
  <c r="H30" i="12"/>
  <c r="D31" i="12"/>
  <c r="F31" i="12" s="1"/>
  <c r="N31" i="12" s="1"/>
  <c r="H31" i="12"/>
  <c r="D32" i="12"/>
  <c r="F32" i="12"/>
  <c r="H32" i="12"/>
  <c r="D33" i="12"/>
  <c r="F33" i="12"/>
  <c r="H33" i="12"/>
  <c r="D34" i="12"/>
  <c r="F34" i="12"/>
  <c r="H34" i="12"/>
  <c r="D35" i="12"/>
  <c r="F35" i="12"/>
  <c r="H35" i="12"/>
  <c r="D36" i="12"/>
  <c r="F36" i="12" s="1"/>
  <c r="H36" i="12"/>
  <c r="C37" i="12"/>
  <c r="K37" i="12" s="1"/>
  <c r="E37" i="12"/>
  <c r="I37" i="12"/>
  <c r="D38" i="12"/>
  <c r="F38" i="12"/>
  <c r="H38" i="12"/>
  <c r="D39" i="12"/>
  <c r="F39" i="12"/>
  <c r="H39" i="12"/>
  <c r="D40" i="12"/>
  <c r="F40" i="12"/>
  <c r="N40" i="12" s="1"/>
  <c r="H40" i="12"/>
  <c r="D41" i="12"/>
  <c r="F41" i="12" s="1"/>
  <c r="H41" i="12"/>
  <c r="D42" i="12"/>
  <c r="F42" i="12"/>
  <c r="N42" i="12" s="1"/>
  <c r="H42" i="12"/>
  <c r="D43" i="12"/>
  <c r="F43" i="12" s="1"/>
  <c r="H43" i="12"/>
  <c r="O43" i="12" s="1"/>
  <c r="D44" i="12"/>
  <c r="F44" i="12" s="1"/>
  <c r="H44" i="12"/>
  <c r="D45" i="12"/>
  <c r="H45" i="12"/>
  <c r="D46" i="12"/>
  <c r="F46" i="12"/>
  <c r="H46" i="12"/>
  <c r="D47" i="12"/>
  <c r="F47" i="12"/>
  <c r="H47" i="12"/>
  <c r="D48" i="12"/>
  <c r="F48" i="12"/>
  <c r="H48" i="12"/>
  <c r="D49" i="12"/>
  <c r="H49" i="12"/>
  <c r="C50" i="12"/>
  <c r="E50" i="12"/>
  <c r="D55" i="18" s="1"/>
  <c r="I50" i="12"/>
  <c r="E4" i="13"/>
  <c r="L4" i="13"/>
  <c r="G10" i="13"/>
  <c r="G11" i="13"/>
  <c r="G12" i="13"/>
  <c r="G13" i="13"/>
  <c r="G14" i="13"/>
  <c r="G15" i="13"/>
  <c r="G16" i="13"/>
  <c r="G17" i="13"/>
  <c r="G18" i="13"/>
  <c r="G19" i="13"/>
  <c r="I23" i="13"/>
  <c r="J23" i="13"/>
  <c r="K23" i="13"/>
  <c r="L23" i="13"/>
  <c r="K24" i="13"/>
  <c r="L24" i="13"/>
  <c r="G26" i="13"/>
  <c r="G27" i="13"/>
  <c r="G28" i="13"/>
  <c r="G29" i="13"/>
  <c r="L29" i="13" s="1"/>
  <c r="G30" i="13"/>
  <c r="G31" i="13"/>
  <c r="G38" i="13"/>
  <c r="G39" i="13"/>
  <c r="G40" i="13"/>
  <c r="G41" i="13"/>
  <c r="G42" i="13"/>
  <c r="G44" i="13"/>
  <c r="G45" i="13"/>
  <c r="G46" i="13"/>
  <c r="G47" i="13"/>
  <c r="I51" i="13"/>
  <c r="J51" i="13"/>
  <c r="K51" i="13"/>
  <c r="L51" i="13"/>
  <c r="K52" i="13"/>
  <c r="L52" i="13"/>
  <c r="G54" i="13"/>
  <c r="G55" i="13"/>
  <c r="G56" i="13"/>
  <c r="G57" i="13"/>
  <c r="G58" i="13"/>
  <c r="G59" i="13"/>
  <c r="G66" i="13"/>
  <c r="G67" i="13"/>
  <c r="G68" i="13"/>
  <c r="G69" i="13"/>
  <c r="G70" i="13"/>
  <c r="G71" i="13"/>
  <c r="G72" i="13"/>
  <c r="G73" i="13"/>
  <c r="G74" i="13"/>
  <c r="G75" i="13"/>
  <c r="I79" i="13"/>
  <c r="J79" i="13"/>
  <c r="K79" i="13"/>
  <c r="L79" i="13"/>
  <c r="K80" i="13"/>
  <c r="L80" i="13"/>
  <c r="G82" i="13"/>
  <c r="L82" i="13" s="1"/>
  <c r="G83" i="13"/>
  <c r="E55" i="18"/>
  <c r="F55" i="18" s="1"/>
  <c r="G84" i="13"/>
  <c r="G85" i="13"/>
  <c r="G86" i="13"/>
  <c r="G87" i="13"/>
  <c r="D5" i="11"/>
  <c r="D7" i="11"/>
  <c r="C16" i="11"/>
  <c r="D19" i="11"/>
  <c r="G37" i="11"/>
  <c r="G38" i="11"/>
  <c r="G39" i="11"/>
  <c r="G40" i="11"/>
  <c r="G42" i="11"/>
  <c r="G43" i="11"/>
  <c r="G46" i="11"/>
  <c r="G47" i="11"/>
  <c r="C48" i="11"/>
  <c r="D48" i="11"/>
  <c r="E48" i="11"/>
  <c r="F48" i="11"/>
  <c r="G55" i="11"/>
  <c r="G56" i="11"/>
  <c r="G57" i="11"/>
  <c r="G58" i="11"/>
  <c r="G60" i="11"/>
  <c r="G61" i="11"/>
  <c r="G64" i="11"/>
  <c r="G65" i="11"/>
  <c r="C66" i="11"/>
  <c r="D66" i="11"/>
  <c r="E38" i="18" s="1"/>
  <c r="E66" i="11"/>
  <c r="F66" i="11"/>
  <c r="G73" i="11"/>
  <c r="G74" i="11"/>
  <c r="G75" i="11"/>
  <c r="G76" i="11"/>
  <c r="G77" i="11"/>
  <c r="G78" i="11"/>
  <c r="G79" i="11"/>
  <c r="G82" i="11"/>
  <c r="G83" i="11"/>
  <c r="C84" i="11"/>
  <c r="D84" i="11"/>
  <c r="E84" i="11"/>
  <c r="F84" i="11"/>
  <c r="E59" i="18" s="1"/>
  <c r="D4" i="18"/>
  <c r="D8" i="18"/>
  <c r="I18" i="18"/>
  <c r="J18" i="18"/>
  <c r="K18" i="18"/>
  <c r="L18" i="18"/>
  <c r="M18" i="18"/>
  <c r="H27" i="18"/>
  <c r="I27" i="18"/>
  <c r="D31" i="18"/>
  <c r="C33" i="18"/>
  <c r="G33" i="18"/>
  <c r="I35" i="18"/>
  <c r="J35" i="18"/>
  <c r="K35" i="18"/>
  <c r="L35" i="18"/>
  <c r="M35" i="18"/>
  <c r="D39" i="18"/>
  <c r="F39" i="18" s="1"/>
  <c r="E40" i="18"/>
  <c r="H44" i="18"/>
  <c r="I44" i="18"/>
  <c r="J44" i="18"/>
  <c r="D46" i="18"/>
  <c r="C50" i="18"/>
  <c r="G50" i="18"/>
  <c r="I52" i="18"/>
  <c r="J52" i="18"/>
  <c r="K52" i="18"/>
  <c r="L52" i="18"/>
  <c r="M52" i="18"/>
  <c r="D56" i="18"/>
  <c r="F56" i="18" s="1"/>
  <c r="E57" i="18"/>
  <c r="H61" i="18"/>
  <c r="J61" i="18"/>
  <c r="D65" i="18"/>
  <c r="D66" i="18"/>
  <c r="C67" i="18"/>
  <c r="G67" i="18"/>
  <c r="D4" i="3"/>
  <c r="H4" i="3"/>
  <c r="C40" i="5"/>
  <c r="F40" i="5"/>
  <c r="J27" i="18"/>
  <c r="I61" i="18"/>
  <c r="I26" i="15"/>
  <c r="Q26" i="15" s="1"/>
  <c r="G63" i="11"/>
  <c r="H50" i="12"/>
  <c r="E42" i="18"/>
  <c r="E21" i="18"/>
  <c r="H15" i="15"/>
  <c r="I43" i="15"/>
  <c r="I20" i="15"/>
  <c r="Q20" i="15"/>
  <c r="P40" i="15"/>
  <c r="I33" i="15"/>
  <c r="I44" i="15"/>
  <c r="H45" i="15"/>
  <c r="I25" i="15"/>
  <c r="H21" i="15"/>
  <c r="P21" i="15"/>
  <c r="I29" i="15"/>
  <c r="Q29" i="15" s="1"/>
  <c r="I28" i="15"/>
  <c r="I27" i="15"/>
  <c r="Q27" i="15" s="1"/>
  <c r="I12" i="15"/>
  <c r="I16" i="15"/>
  <c r="M41" i="15"/>
  <c r="M42" i="16"/>
  <c r="K35" i="16"/>
  <c r="I85" i="13"/>
  <c r="J41" i="16"/>
  <c r="I84" i="13"/>
  <c r="L12" i="15"/>
  <c r="L11" i="16"/>
  <c r="O28" i="15"/>
  <c r="J15" i="16"/>
  <c r="M28" i="15"/>
  <c r="P48" i="12"/>
  <c r="L24" i="15"/>
  <c r="K14" i="15"/>
  <c r="O29" i="12"/>
  <c r="K30" i="12"/>
  <c r="O24" i="15"/>
  <c r="Q34" i="15"/>
  <c r="H39" i="15"/>
  <c r="P39" i="15"/>
  <c r="H24" i="15"/>
  <c r="N25" i="12"/>
  <c r="L14" i="15"/>
  <c r="J33" i="16"/>
  <c r="L11" i="15"/>
  <c r="L59" i="13"/>
  <c r="K44" i="12"/>
  <c r="L44" i="12"/>
  <c r="K43" i="12"/>
  <c r="N26" i="12"/>
  <c r="K26" i="13"/>
  <c r="M49" i="12"/>
  <c r="P45" i="12"/>
  <c r="K24" i="12"/>
  <c r="I57" i="13"/>
  <c r="P41" i="12"/>
  <c r="P15" i="12"/>
  <c r="K29" i="15"/>
  <c r="L34" i="16"/>
  <c r="J82" i="13"/>
  <c r="J30" i="13"/>
  <c r="P46" i="12"/>
  <c r="L40" i="16"/>
  <c r="J16" i="16"/>
  <c r="O13" i="12"/>
  <c r="J49" i="16"/>
  <c r="M35" i="12"/>
  <c r="M16" i="12"/>
  <c r="O31" i="15"/>
  <c r="L23" i="15"/>
  <c r="L13" i="12"/>
  <c r="M46" i="15"/>
  <c r="I82" i="13"/>
  <c r="J26" i="13"/>
  <c r="P25" i="12"/>
  <c r="P16" i="12"/>
  <c r="N13" i="12"/>
  <c r="O23" i="15"/>
  <c r="M39" i="15"/>
  <c r="P24" i="12"/>
  <c r="L34" i="12"/>
  <c r="L55" i="13"/>
  <c r="K49" i="12"/>
  <c r="N21" i="15"/>
  <c r="K20" i="16"/>
  <c r="K12" i="16"/>
  <c r="M43" i="12"/>
  <c r="P35" i="12"/>
  <c r="O30" i="12"/>
  <c r="K43" i="16"/>
  <c r="M37" i="16"/>
  <c r="J35" i="16"/>
  <c r="O48" i="15"/>
  <c r="K47" i="16"/>
  <c r="J27" i="16"/>
  <c r="J18" i="16"/>
  <c r="P13" i="15"/>
  <c r="M41" i="16"/>
  <c r="L33" i="16"/>
  <c r="L16" i="16"/>
  <c r="C12" i="11"/>
  <c r="O22" i="12"/>
  <c r="M38" i="16"/>
  <c r="L30" i="16"/>
  <c r="M47" i="15"/>
  <c r="L54" i="13"/>
  <c r="M48" i="12"/>
  <c r="P30" i="12"/>
  <c r="K25" i="12"/>
  <c r="L30" i="15"/>
  <c r="O19" i="15"/>
  <c r="J46" i="16"/>
  <c r="J42" i="16"/>
  <c r="O20" i="15"/>
  <c r="K13" i="15"/>
  <c r="J37" i="16"/>
  <c r="L17" i="16"/>
  <c r="I26" i="13"/>
  <c r="O45" i="12"/>
  <c r="K41" i="12"/>
  <c r="P33" i="12"/>
  <c r="K25" i="15"/>
  <c r="O22" i="15"/>
  <c r="O18" i="15"/>
  <c r="O14" i="15"/>
  <c r="J13" i="16"/>
  <c r="L18" i="12"/>
  <c r="L36" i="12"/>
  <c r="M31" i="15"/>
  <c r="O49" i="12"/>
  <c r="O47" i="12"/>
  <c r="P42" i="12"/>
  <c r="N39" i="12"/>
  <c r="P27" i="12"/>
  <c r="K26" i="12"/>
  <c r="N17" i="12"/>
  <c r="O12" i="12"/>
  <c r="K41" i="15"/>
  <c r="P26" i="15"/>
  <c r="M25" i="15"/>
  <c r="M24" i="15"/>
  <c r="J48" i="16"/>
  <c r="L46" i="16"/>
  <c r="J44" i="16"/>
  <c r="L42" i="16"/>
  <c r="M15" i="16"/>
  <c r="K13" i="16"/>
  <c r="M11" i="16"/>
  <c r="O46" i="12"/>
  <c r="L32" i="12"/>
  <c r="M11" i="15"/>
  <c r="L18" i="15"/>
  <c r="L15" i="12"/>
  <c r="L35" i="12"/>
  <c r="M33" i="15"/>
  <c r="K59" i="13"/>
  <c r="P39" i="12"/>
  <c r="K35" i="12"/>
  <c r="K27" i="12"/>
  <c r="M22" i="12"/>
  <c r="K39" i="15"/>
  <c r="N31" i="15"/>
  <c r="N24" i="15"/>
  <c r="M39" i="16"/>
  <c r="L35" i="16"/>
  <c r="L31" i="16"/>
  <c r="L27" i="16"/>
  <c r="N15" i="15"/>
  <c r="L47" i="16"/>
  <c r="L39" i="16"/>
  <c r="K31" i="16"/>
  <c r="L25" i="12"/>
  <c r="M17" i="15"/>
  <c r="J87" i="13"/>
  <c r="J83" i="13"/>
  <c r="P38" i="12"/>
  <c r="K34" i="12"/>
  <c r="P29" i="12"/>
  <c r="M25" i="12"/>
  <c r="O37" i="15"/>
  <c r="N34" i="15"/>
  <c r="N30" i="15"/>
  <c r="M23" i="15"/>
  <c r="K42" i="16"/>
  <c r="K38" i="16"/>
  <c r="J30" i="16"/>
  <c r="J26" i="16"/>
  <c r="P25" i="15"/>
  <c r="M40" i="15"/>
  <c r="Q24" i="15"/>
  <c r="M26" i="15"/>
  <c r="K83" i="13"/>
  <c r="K58" i="13"/>
  <c r="K57" i="13"/>
  <c r="K54" i="13"/>
  <c r="K45" i="12"/>
  <c r="N44" i="12"/>
  <c r="N43" i="12"/>
  <c r="M41" i="12"/>
  <c r="M30" i="12"/>
  <c r="N29" i="12"/>
  <c r="M26" i="12"/>
  <c r="M23" i="12"/>
  <c r="M15" i="12"/>
  <c r="P12" i="12"/>
  <c r="N49" i="15"/>
  <c r="L41" i="15"/>
  <c r="K40" i="15"/>
  <c r="N39" i="15"/>
  <c r="K37" i="15"/>
  <c r="O30" i="15"/>
  <c r="N29" i="15"/>
  <c r="K27" i="15"/>
  <c r="K26" i="15"/>
  <c r="K34" i="16"/>
  <c r="O40" i="12"/>
  <c r="O23" i="12"/>
  <c r="O15" i="12"/>
  <c r="O42" i="12"/>
  <c r="M13" i="15"/>
  <c r="M32" i="15"/>
  <c r="H34" i="15"/>
  <c r="P34" i="15" s="1"/>
  <c r="I13" i="15"/>
  <c r="I30" i="15"/>
  <c r="L39" i="12"/>
  <c r="M42" i="15"/>
  <c r="G45" i="11"/>
  <c r="C30" i="11"/>
  <c r="D30" i="11" s="1"/>
  <c r="F16" i="12"/>
  <c r="H30" i="15"/>
  <c r="L40" i="12"/>
  <c r="L41" i="12"/>
  <c r="I47" i="15"/>
  <c r="Q47" i="15"/>
  <c r="I32" i="15"/>
  <c r="Q32" i="15" s="1"/>
  <c r="C26" i="11"/>
  <c r="C25" i="11"/>
  <c r="C29" i="11"/>
  <c r="D29" i="11"/>
  <c r="C28" i="11"/>
  <c r="D28" i="11" s="1"/>
  <c r="C24" i="11"/>
  <c r="C19" i="11"/>
  <c r="D26" i="11"/>
  <c r="D21" i="11"/>
  <c r="O50" i="12"/>
  <c r="N16" i="12"/>
  <c r="H16" i="12"/>
  <c r="O16" i="12"/>
  <c r="H37" i="12"/>
  <c r="O37" i="12"/>
  <c r="D49" i="18" l="1"/>
  <c r="P37" i="12"/>
  <c r="D22" i="18"/>
  <c r="K23" i="15"/>
  <c r="D37" i="12"/>
  <c r="F36" i="16"/>
  <c r="H38" i="15"/>
  <c r="P38" i="15" s="1"/>
  <c r="M38" i="15"/>
  <c r="I38" i="15"/>
  <c r="Q38" i="15" s="1"/>
  <c r="H22" i="15"/>
  <c r="P22" i="15" s="1"/>
  <c r="M22" i="15"/>
  <c r="G29" i="11"/>
  <c r="H29" i="11" s="1"/>
  <c r="G30" i="11"/>
  <c r="H30" i="11" s="1"/>
  <c r="G28" i="11"/>
  <c r="H28" i="11" s="1"/>
  <c r="L21" i="12"/>
  <c r="M24" i="12"/>
  <c r="D21" i="18"/>
  <c r="M37" i="15"/>
  <c r="I37" i="15"/>
  <c r="H37" i="15"/>
  <c r="M29" i="15"/>
  <c r="L27" i="12"/>
  <c r="F27" i="12"/>
  <c r="N27" i="12" s="1"/>
  <c r="F24" i="12"/>
  <c r="F20" i="12"/>
  <c r="N20" i="12" s="1"/>
  <c r="L20" i="12"/>
  <c r="H42" i="15"/>
  <c r="P42" i="15" s="1"/>
  <c r="I42" i="15"/>
  <c r="Q42" i="15" s="1"/>
  <c r="G41" i="11"/>
  <c r="G48" i="11" s="1"/>
  <c r="E29" i="18" s="1"/>
  <c r="N23" i="15"/>
  <c r="E24" i="18"/>
  <c r="E23" i="18"/>
  <c r="D63" i="18"/>
  <c r="M49" i="16"/>
  <c r="J86" i="13"/>
  <c r="M12" i="12"/>
  <c r="K21" i="15"/>
  <c r="K39" i="12"/>
  <c r="P21" i="12"/>
  <c r="L44" i="16"/>
  <c r="L20" i="15"/>
  <c r="K44" i="15"/>
  <c r="J36" i="16"/>
  <c r="M25" i="16"/>
  <c r="L26" i="12"/>
  <c r="L21" i="16"/>
  <c r="M40" i="16"/>
  <c r="K40" i="12"/>
  <c r="I59" i="13"/>
  <c r="K28" i="12"/>
  <c r="J28" i="16"/>
  <c r="N14" i="15"/>
  <c r="M19" i="12"/>
  <c r="K46" i="15"/>
  <c r="I56" i="13"/>
  <c r="M34" i="12"/>
  <c r="N46" i="15"/>
  <c r="L20" i="16"/>
  <c r="N37" i="15"/>
  <c r="M16" i="16"/>
  <c r="P22" i="12"/>
  <c r="N43" i="15"/>
  <c r="L29" i="16"/>
  <c r="O21" i="15"/>
  <c r="O17" i="15"/>
  <c r="O35" i="12"/>
  <c r="K17" i="15"/>
  <c r="K42" i="12"/>
  <c r="O46" i="15"/>
  <c r="O15" i="15"/>
  <c r="L22" i="16"/>
  <c r="M29" i="16"/>
  <c r="K82" i="13"/>
  <c r="O28" i="12"/>
  <c r="L33" i="15"/>
  <c r="L41" i="16"/>
  <c r="J58" i="13"/>
  <c r="K32" i="12"/>
  <c r="K19" i="12"/>
  <c r="N18" i="15"/>
  <c r="P17" i="12"/>
  <c r="L35" i="15"/>
  <c r="J25" i="16"/>
  <c r="M35" i="16"/>
  <c r="N33" i="15"/>
  <c r="I83" i="13"/>
  <c r="M17" i="12"/>
  <c r="P20" i="12"/>
  <c r="L24" i="16"/>
  <c r="L56" i="13"/>
  <c r="L31" i="12"/>
  <c r="L48" i="15"/>
  <c r="K38" i="15"/>
  <c r="L15" i="16"/>
  <c r="I30" i="13"/>
  <c r="L45" i="15"/>
  <c r="N22" i="15"/>
  <c r="P13" i="12"/>
  <c r="L28" i="16"/>
  <c r="L32" i="15"/>
  <c r="J22" i="16"/>
  <c r="L42" i="15"/>
  <c r="M46" i="16"/>
  <c r="D10" i="18"/>
  <c r="K42" i="18" s="1"/>
  <c r="M38" i="12"/>
  <c r="O42" i="15"/>
  <c r="N11" i="15"/>
  <c r="L18" i="16"/>
  <c r="K56" i="13"/>
  <c r="K23" i="12"/>
  <c r="L29" i="15"/>
  <c r="L37" i="16"/>
  <c r="M27" i="15"/>
  <c r="J55" i="13"/>
  <c r="O24" i="12"/>
  <c r="K47" i="12"/>
  <c r="O36" i="12"/>
  <c r="M12" i="16"/>
  <c r="M21" i="12"/>
  <c r="L21" i="15"/>
  <c r="K28" i="16"/>
  <c r="J43" i="16"/>
  <c r="O14" i="12"/>
  <c r="L27" i="13"/>
  <c r="M17" i="16"/>
  <c r="K32" i="15"/>
  <c r="K39" i="16"/>
  <c r="K38" i="12"/>
  <c r="N38" i="15"/>
  <c r="N45" i="15"/>
  <c r="O12" i="15"/>
  <c r="M36" i="12"/>
  <c r="L48" i="16"/>
  <c r="M20" i="16"/>
  <c r="P26" i="12"/>
  <c r="J39" i="16"/>
  <c r="I86" i="13"/>
  <c r="P14" i="12"/>
  <c r="L43" i="16"/>
  <c r="P40" i="12"/>
  <c r="N13" i="15"/>
  <c r="L87" i="13"/>
  <c r="O41" i="12"/>
  <c r="L46" i="15"/>
  <c r="N20" i="15"/>
  <c r="K34" i="15"/>
  <c r="L12" i="16"/>
  <c r="O26" i="15"/>
  <c r="L28" i="13"/>
  <c r="K16" i="12"/>
  <c r="M30" i="16"/>
  <c r="J45" i="16"/>
  <c r="N40" i="15"/>
  <c r="J17" i="16"/>
  <c r="J84" i="13"/>
  <c r="K48" i="12"/>
  <c r="O27" i="15"/>
  <c r="M27" i="16"/>
  <c r="L32" i="16"/>
  <c r="O16" i="15"/>
  <c r="I55" i="13"/>
  <c r="K14" i="12"/>
  <c r="L19" i="16"/>
  <c r="M29" i="12"/>
  <c r="L44" i="15"/>
  <c r="M44" i="12"/>
  <c r="P23" i="12"/>
  <c r="O35" i="15"/>
  <c r="M32" i="12"/>
  <c r="Q45" i="15"/>
  <c r="L48" i="12"/>
  <c r="K42" i="15"/>
  <c r="N41" i="15"/>
  <c r="L47" i="15"/>
  <c r="O47" i="15"/>
  <c r="P36" i="12"/>
  <c r="O33" i="12"/>
  <c r="L17" i="15"/>
  <c r="I28" i="13"/>
  <c r="M31" i="16"/>
  <c r="I87" i="13"/>
  <c r="L85" i="13"/>
  <c r="M44" i="16"/>
  <c r="P44" i="12"/>
  <c r="O40" i="15"/>
  <c r="O34" i="15"/>
  <c r="O38" i="12"/>
  <c r="J19" i="16"/>
  <c r="P34" i="12"/>
  <c r="N27" i="15"/>
  <c r="K86" i="13"/>
  <c r="N48" i="15"/>
  <c r="K33" i="16"/>
  <c r="J85" i="13"/>
  <c r="K20" i="12"/>
  <c r="Q40" i="15"/>
  <c r="O13" i="15"/>
  <c r="K21" i="16"/>
  <c r="K85" i="13"/>
  <c r="K31" i="12"/>
  <c r="N35" i="15"/>
  <c r="M43" i="16"/>
  <c r="J31" i="13"/>
  <c r="O19" i="12"/>
  <c r="N26" i="15"/>
  <c r="J34" i="16"/>
  <c r="M35" i="15"/>
  <c r="K84" i="13"/>
  <c r="P47" i="12"/>
  <c r="M20" i="12"/>
  <c r="K48" i="15"/>
  <c r="L38" i="15"/>
  <c r="L28" i="15"/>
  <c r="L15" i="15"/>
  <c r="M24" i="16"/>
  <c r="O27" i="12"/>
  <c r="M44" i="15"/>
  <c r="I54" i="13"/>
  <c r="K41" i="16"/>
  <c r="L26" i="16"/>
  <c r="L13" i="15"/>
  <c r="L26" i="15"/>
  <c r="L12" i="12"/>
  <c r="L86" i="13"/>
  <c r="P18" i="12"/>
  <c r="L43" i="12"/>
  <c r="O32" i="15"/>
  <c r="I58" i="13"/>
  <c r="M16" i="15"/>
  <c r="N25" i="15"/>
  <c r="M13" i="16"/>
  <c r="M36" i="15"/>
  <c r="K27" i="13"/>
  <c r="K45" i="15"/>
  <c r="L27" i="15"/>
  <c r="L23" i="12"/>
  <c r="L84" i="13"/>
  <c r="O38" i="15"/>
  <c r="M26" i="16"/>
  <c r="L30" i="12"/>
  <c r="N44" i="15"/>
  <c r="K25" i="16"/>
  <c r="J29" i="13"/>
  <c r="N30" i="12"/>
  <c r="O43" i="15"/>
  <c r="K31" i="15"/>
  <c r="M15" i="15"/>
  <c r="M19" i="16"/>
  <c r="J23" i="16"/>
  <c r="P49" i="12"/>
  <c r="K47" i="15"/>
  <c r="K12" i="15"/>
  <c r="K15" i="16"/>
  <c r="O25" i="12"/>
  <c r="M47" i="12"/>
  <c r="O45" i="15"/>
  <c r="O11" i="15"/>
  <c r="M14" i="16"/>
  <c r="M19" i="15"/>
  <c r="J27" i="13"/>
  <c r="P32" i="12"/>
  <c r="M18" i="12"/>
  <c r="M45" i="15"/>
  <c r="M28" i="16"/>
  <c r="O31" i="12"/>
  <c r="M14" i="15"/>
  <c r="P30" i="15"/>
  <c r="L36" i="16"/>
  <c r="J20" i="16"/>
  <c r="J56" i="13"/>
  <c r="K13" i="12"/>
  <c r="O48" i="12"/>
  <c r="L49" i="16"/>
  <c r="M43" i="15"/>
  <c r="I29" i="13"/>
  <c r="K44" i="16"/>
  <c r="L38" i="12"/>
  <c r="O25" i="15"/>
  <c r="P43" i="12"/>
  <c r="N15" i="12"/>
  <c r="K29" i="12"/>
  <c r="J31" i="16"/>
  <c r="N19" i="15"/>
  <c r="K28" i="15"/>
  <c r="N48" i="12"/>
  <c r="N28" i="15"/>
  <c r="N16" i="15"/>
  <c r="P19" i="15"/>
  <c r="L58" i="13"/>
  <c r="L34" i="15"/>
  <c r="L14" i="16"/>
  <c r="K30" i="13"/>
  <c r="L36" i="15"/>
  <c r="J21" i="16"/>
  <c r="J28" i="13"/>
  <c r="P28" i="12"/>
  <c r="N42" i="15"/>
  <c r="K30" i="15"/>
  <c r="K11" i="15"/>
  <c r="K17" i="16"/>
  <c r="Q39" i="15"/>
  <c r="M45" i="12"/>
  <c r="K43" i="15"/>
  <c r="M47" i="16"/>
  <c r="L22" i="15"/>
  <c r="M42" i="12"/>
  <c r="O41" i="15"/>
  <c r="K87" i="13"/>
  <c r="K46" i="12"/>
  <c r="P31" i="12"/>
  <c r="K17" i="12"/>
  <c r="P44" i="15"/>
  <c r="L31" i="15"/>
  <c r="K18" i="15"/>
  <c r="O20" i="12"/>
  <c r="M12" i="15"/>
  <c r="Q30" i="15"/>
  <c r="Q16" i="15"/>
  <c r="K33" i="12"/>
  <c r="L39" i="15"/>
  <c r="M40" i="12"/>
  <c r="L46" i="12"/>
  <c r="M27" i="12"/>
  <c r="P32" i="15"/>
  <c r="K22" i="12"/>
  <c r="M21" i="16"/>
  <c r="M28" i="12"/>
  <c r="M33" i="16"/>
  <c r="L16" i="15"/>
  <c r="M50" i="12"/>
  <c r="O39" i="15"/>
  <c r="K45" i="16"/>
  <c r="M31" i="12"/>
  <c r="L17" i="12"/>
  <c r="L16" i="12"/>
  <c r="O44" i="15"/>
  <c r="L37" i="15"/>
  <c r="L25" i="16"/>
  <c r="L47" i="12"/>
  <c r="K21" i="12"/>
  <c r="J38" i="16"/>
  <c r="L13" i="16"/>
  <c r="K18" i="12"/>
  <c r="L45" i="16"/>
  <c r="J59" i="13"/>
  <c r="L49" i="15"/>
  <c r="O33" i="15"/>
  <c r="K22" i="15"/>
  <c r="J40" i="16"/>
  <c r="K55" i="13"/>
  <c r="O17" i="12"/>
  <c r="K20" i="15"/>
  <c r="L23" i="16"/>
  <c r="J24" i="16"/>
  <c r="J57" i="13"/>
  <c r="K15" i="12"/>
  <c r="K19" i="15"/>
  <c r="M22" i="16"/>
  <c r="K31" i="13"/>
  <c r="M39" i="12"/>
  <c r="N47" i="15"/>
  <c r="N36" i="15"/>
  <c r="L25" i="15"/>
  <c r="M32" i="16"/>
  <c r="O39" i="12"/>
  <c r="L42" i="12"/>
  <c r="L33" i="12"/>
  <c r="Q13" i="15"/>
  <c r="P15" i="15"/>
  <c r="M48" i="16"/>
  <c r="J12" i="16"/>
  <c r="J14" i="16"/>
  <c r="K16" i="16"/>
  <c r="K33" i="15"/>
  <c r="N12" i="15"/>
  <c r="I31" i="13"/>
  <c r="N17" i="15"/>
  <c r="O29" i="15"/>
  <c r="N38" i="12"/>
  <c r="L40" i="15"/>
  <c r="J11" i="16"/>
  <c r="J47" i="16"/>
  <c r="M46" i="12"/>
  <c r="O36" i="15"/>
  <c r="J29" i="16"/>
  <c r="L43" i="15"/>
  <c r="L83" i="13"/>
  <c r="N12" i="12"/>
  <c r="M20" i="15"/>
  <c r="K12" i="12"/>
  <c r="M34" i="16"/>
  <c r="M14" i="12"/>
  <c r="J54" i="13"/>
  <c r="M33" i="12"/>
  <c r="N32" i="15"/>
  <c r="L19" i="15"/>
  <c r="L38" i="16"/>
  <c r="O18" i="12"/>
  <c r="J32" i="16"/>
  <c r="K29" i="13"/>
  <c r="M13" i="12"/>
  <c r="K16" i="15"/>
  <c r="K18" i="16"/>
  <c r="I27" i="13"/>
  <c r="K49" i="15"/>
  <c r="K15" i="15"/>
  <c r="M18" i="16"/>
  <c r="L28" i="12"/>
  <c r="K28" i="13"/>
  <c r="K36" i="12"/>
  <c r="P19" i="12"/>
  <c r="K35" i="15"/>
  <c r="K24" i="15"/>
  <c r="K30" i="16"/>
  <c r="O34" i="12"/>
  <c r="L29" i="12"/>
  <c r="I10" i="11"/>
  <c r="G10" i="11" s="1"/>
  <c r="F14" i="12"/>
  <c r="N14" i="12" s="1"/>
  <c r="L14" i="12"/>
  <c r="H48" i="15"/>
  <c r="P48" i="15" s="1"/>
  <c r="M48" i="15"/>
  <c r="H11" i="15"/>
  <c r="I11" i="15"/>
  <c r="I22" i="15"/>
  <c r="Q22" i="15" s="1"/>
  <c r="K50" i="12"/>
  <c r="F50" i="12"/>
  <c r="H36" i="15"/>
  <c r="P36" i="15" s="1"/>
  <c r="Q44" i="15"/>
  <c r="L31" i="13"/>
  <c r="P50" i="12"/>
  <c r="O44" i="12"/>
  <c r="N41" i="12"/>
  <c r="N35" i="12"/>
  <c r="O32" i="12"/>
  <c r="L50" i="12"/>
  <c r="D24" i="12"/>
  <c r="L24" i="12" s="1"/>
  <c r="F23" i="16"/>
  <c r="Q28" i="15"/>
  <c r="Q33" i="15"/>
  <c r="D25" i="11"/>
  <c r="D20" i="11"/>
  <c r="C20" i="11"/>
  <c r="D24" i="11"/>
  <c r="C21" i="11"/>
  <c r="L30" i="13"/>
  <c r="N47" i="12"/>
  <c r="N32" i="12"/>
  <c r="K36" i="15"/>
  <c r="M30" i="15"/>
  <c r="N36" i="12"/>
  <c r="N33" i="12"/>
  <c r="O26" i="12"/>
  <c r="O49" i="15"/>
  <c r="H41" i="15"/>
  <c r="P41" i="15" s="1"/>
  <c r="I41" i="15"/>
  <c r="Q41" i="15" s="1"/>
  <c r="I19" i="15"/>
  <c r="Q19" i="15" s="1"/>
  <c r="P45" i="15"/>
  <c r="L45" i="12"/>
  <c r="F45" i="12"/>
  <c r="N45" i="12" s="1"/>
  <c r="N23" i="12"/>
  <c r="Q43" i="15"/>
  <c r="N18" i="12"/>
  <c r="H35" i="15"/>
  <c r="P35" i="15" s="1"/>
  <c r="I35" i="15"/>
  <c r="Q35" i="15" s="1"/>
  <c r="H18" i="15"/>
  <c r="P18" i="15" s="1"/>
  <c r="M18" i="15"/>
  <c r="I18" i="15"/>
  <c r="Q18" i="15" s="1"/>
  <c r="D41" i="18"/>
  <c r="D40" i="18"/>
  <c r="Q25" i="15"/>
  <c r="E25" i="18"/>
  <c r="F49" i="12"/>
  <c r="N49" i="12" s="1"/>
  <c r="L49" i="12"/>
  <c r="N46" i="12"/>
  <c r="D38" i="18"/>
  <c r="M37" i="12"/>
  <c r="N19" i="12"/>
  <c r="H46" i="15"/>
  <c r="P46" i="15" s="1"/>
  <c r="I46" i="15"/>
  <c r="Q46" i="15" s="1"/>
  <c r="G59" i="11"/>
  <c r="G66" i="11" s="1"/>
  <c r="E46" i="18" s="1"/>
  <c r="E41" i="18"/>
  <c r="K41" i="18" s="1"/>
  <c r="P20" i="15"/>
  <c r="Q15" i="15"/>
  <c r="K37" i="16"/>
  <c r="P24" i="15"/>
  <c r="Q12" i="15"/>
  <c r="L57" i="13"/>
  <c r="L26" i="13"/>
  <c r="N34" i="12"/>
  <c r="N28" i="12"/>
  <c r="L22" i="12"/>
  <c r="F22" i="12"/>
  <c r="N22" i="12" s="1"/>
  <c r="L19" i="12"/>
  <c r="I31" i="15"/>
  <c r="Q31" i="15" s="1"/>
  <c r="H31" i="15"/>
  <c r="P31" i="15" s="1"/>
  <c r="I14" i="15"/>
  <c r="Q14" i="15" s="1"/>
  <c r="H14" i="15"/>
  <c r="P14" i="15" s="1"/>
  <c r="E49" i="15"/>
  <c r="F49" i="16"/>
  <c r="M36" i="16"/>
  <c r="K32" i="16"/>
  <c r="K24" i="16"/>
  <c r="K46" i="18" l="1"/>
  <c r="F46" i="18"/>
  <c r="L46" i="18" s="1"/>
  <c r="K23" i="18"/>
  <c r="F23" i="18"/>
  <c r="L23" i="18" s="1"/>
  <c r="J49" i="18"/>
  <c r="K29" i="18"/>
  <c r="D27" i="18"/>
  <c r="F40" i="18"/>
  <c r="L40" i="18" s="1"/>
  <c r="J40" i="18"/>
  <c r="K49" i="16"/>
  <c r="D59" i="18"/>
  <c r="J38" i="18"/>
  <c r="F38" i="18"/>
  <c r="L38" i="18" s="1"/>
  <c r="F29" i="18"/>
  <c r="L29" i="18" s="1"/>
  <c r="I49" i="15"/>
  <c r="Q49" i="15" s="1"/>
  <c r="Q37" i="15"/>
  <c r="D57" i="18"/>
  <c r="E58" i="18"/>
  <c r="K58" i="18" s="1"/>
  <c r="M49" i="15"/>
  <c r="G81" i="11"/>
  <c r="G84" i="11" s="1"/>
  <c r="E63" i="18" s="1"/>
  <c r="K63" i="18" s="1"/>
  <c r="D58" i="18"/>
  <c r="D61" i="18"/>
  <c r="J63" i="18"/>
  <c r="J22" i="18"/>
  <c r="F22" i="18"/>
  <c r="L22" i="18" s="1"/>
  <c r="E20" i="18"/>
  <c r="D20" i="18"/>
  <c r="N24" i="12"/>
  <c r="J30" i="18"/>
  <c r="E54" i="18"/>
  <c r="D54" i="18"/>
  <c r="N50" i="12"/>
  <c r="K25" i="18"/>
  <c r="M67" i="18"/>
  <c r="Q11" i="15"/>
  <c r="I23" i="15"/>
  <c r="Q23" i="15" s="1"/>
  <c r="D42" i="18"/>
  <c r="K36" i="16"/>
  <c r="J65" i="18"/>
  <c r="I37" i="18"/>
  <c r="M24" i="18"/>
  <c r="I32" i="18"/>
  <c r="M30" i="18"/>
  <c r="I24" i="18"/>
  <c r="M22" i="18"/>
  <c r="K57" i="18"/>
  <c r="M49" i="18"/>
  <c r="M29" i="18"/>
  <c r="J66" i="18"/>
  <c r="L56" i="18"/>
  <c r="M50" i="18"/>
  <c r="I29" i="18"/>
  <c r="J23" i="18"/>
  <c r="I39" i="18"/>
  <c r="I22" i="18"/>
  <c r="J31" i="18"/>
  <c r="I59" i="18"/>
  <c r="M42" i="18"/>
  <c r="I58" i="18"/>
  <c r="M33" i="18"/>
  <c r="I65" i="18"/>
  <c r="M21" i="18"/>
  <c r="M63" i="18"/>
  <c r="I23" i="18"/>
  <c r="K40" i="18"/>
  <c r="M64" i="18"/>
  <c r="M46" i="18"/>
  <c r="J47" i="18"/>
  <c r="K56" i="18"/>
  <c r="K21" i="18"/>
  <c r="I64" i="18"/>
  <c r="I33" i="18"/>
  <c r="K39" i="18"/>
  <c r="I55" i="18"/>
  <c r="I25" i="18"/>
  <c r="I56" i="18"/>
  <c r="M37" i="18"/>
  <c r="I42" i="18"/>
  <c r="M40" i="18"/>
  <c r="I31" i="18"/>
  <c r="M65" i="18"/>
  <c r="D44" i="18"/>
  <c r="I46" i="18"/>
  <c r="M20" i="18"/>
  <c r="J64" i="18"/>
  <c r="J32" i="18"/>
  <c r="J55" i="18"/>
  <c r="M55" i="18"/>
  <c r="K55" i="18"/>
  <c r="I47" i="18"/>
  <c r="M32" i="18"/>
  <c r="C27" i="18"/>
  <c r="J46" i="18"/>
  <c r="I21" i="18"/>
  <c r="L39" i="18"/>
  <c r="M31" i="18"/>
  <c r="I66" i="18"/>
  <c r="M59" i="18"/>
  <c r="M25" i="18"/>
  <c r="I67" i="18"/>
  <c r="M56" i="18"/>
  <c r="M41" i="18"/>
  <c r="I41" i="18"/>
  <c r="J29" i="18"/>
  <c r="C61" i="18"/>
  <c r="I50" i="18"/>
  <c r="M48" i="18"/>
  <c r="I30" i="18"/>
  <c r="M66" i="18"/>
  <c r="M57" i="18"/>
  <c r="K38" i="18"/>
  <c r="J56" i="18"/>
  <c r="I20" i="18"/>
  <c r="I38" i="18"/>
  <c r="C44" i="18"/>
  <c r="M38" i="18"/>
  <c r="J24" i="18"/>
  <c r="K22" i="18"/>
  <c r="I63" i="18"/>
  <c r="I40" i="18"/>
  <c r="M23" i="18"/>
  <c r="M58" i="18"/>
  <c r="I48" i="18"/>
  <c r="I57" i="18"/>
  <c r="M47" i="18"/>
  <c r="J48" i="18"/>
  <c r="J39" i="18"/>
  <c r="M39" i="18"/>
  <c r="M54" i="18"/>
  <c r="I54" i="18"/>
  <c r="I49" i="18"/>
  <c r="F21" i="18"/>
  <c r="L21" i="18" s="1"/>
  <c r="J21" i="18"/>
  <c r="K24" i="18"/>
  <c r="F24" i="18"/>
  <c r="L24" i="18" s="1"/>
  <c r="L55" i="18"/>
  <c r="F41" i="18"/>
  <c r="L41" i="18" s="1"/>
  <c r="J41" i="18"/>
  <c r="K23" i="16"/>
  <c r="D25" i="18"/>
  <c r="P11" i="15"/>
  <c r="H23" i="15"/>
  <c r="P23" i="15" s="1"/>
  <c r="K59" i="18"/>
  <c r="H49" i="15"/>
  <c r="P49" i="15" s="1"/>
  <c r="P37" i="15"/>
  <c r="L37" i="12"/>
  <c r="F37" i="12"/>
  <c r="I36" i="15"/>
  <c r="Q36" i="15" s="1"/>
  <c r="F25" i="18" l="1"/>
  <c r="L25" i="18" s="1"/>
  <c r="J25" i="18"/>
  <c r="D37" i="18"/>
  <c r="N37" i="12"/>
  <c r="E37" i="18"/>
  <c r="D33" i="18"/>
  <c r="J33" i="18" s="1"/>
  <c r="J20" i="18"/>
  <c r="F20" i="18"/>
  <c r="J54" i="18"/>
  <c r="D67" i="18"/>
  <c r="J67" i="18" s="1"/>
  <c r="F54" i="18"/>
  <c r="F63" i="18"/>
  <c r="L63" i="18" s="1"/>
  <c r="K54" i="18"/>
  <c r="E67" i="18"/>
  <c r="K67" i="18" s="1"/>
  <c r="F58" i="18"/>
  <c r="L58" i="18" s="1"/>
  <c r="J58" i="18"/>
  <c r="K20" i="18"/>
  <c r="E33" i="18"/>
  <c r="K33" i="18" s="1"/>
  <c r="F59" i="18"/>
  <c r="L59" i="18" s="1"/>
  <c r="J59" i="18"/>
  <c r="F42" i="18"/>
  <c r="L42" i="18" s="1"/>
  <c r="J42" i="18"/>
  <c r="J57" i="18"/>
  <c r="F57" i="18"/>
  <c r="L57" i="18" s="1"/>
  <c r="E50" i="18" l="1"/>
  <c r="K50" i="18" s="1"/>
  <c r="K37" i="18"/>
  <c r="F67" i="18"/>
  <c r="L67" i="18" s="1"/>
  <c r="F52" i="5" s="1"/>
  <c r="F54" i="5" s="1"/>
  <c r="L54" i="18"/>
  <c r="D50" i="18"/>
  <c r="J50" i="18" s="1"/>
  <c r="J37" i="18"/>
  <c r="F37" i="18"/>
  <c r="F33" i="18"/>
  <c r="L33" i="18" s="1"/>
  <c r="D52" i="5" s="1"/>
  <c r="D54" i="5" s="1"/>
  <c r="L20" i="18"/>
  <c r="L37" i="18" l="1"/>
  <c r="F50" i="18"/>
  <c r="L50" i="18" s="1"/>
  <c r="E52" i="5" s="1"/>
  <c r="E54" i="5" s="1"/>
</calcChain>
</file>

<file path=xl/comments1.xml><?xml version="1.0" encoding="utf-8"?>
<comments xmlns="http://schemas.openxmlformats.org/spreadsheetml/2006/main">
  <authors>
    <author>Per</author>
    <author>perle</author>
  </authors>
  <commentList>
    <comment ref="F4" authorId="0">
      <text>
        <r>
          <rPr>
            <sz val="9"/>
            <color indexed="81"/>
            <rFont val="Tahoma"/>
            <family val="2"/>
          </rPr>
          <t>Flera bockar kan sättas på varje systemdel.</t>
        </r>
      </text>
    </comment>
    <comment ref="F8" authorId="1">
      <text>
        <r>
          <rPr>
            <sz val="9"/>
            <color indexed="81"/>
            <rFont val="Tahoma"/>
            <family val="2"/>
          </rPr>
          <t>Hushålls- eller verksamhetsenergi som ska återföras till uppvärmning.</t>
        </r>
      </text>
    </comment>
    <comment ref="B25" authorId="0">
      <text>
        <r>
          <rPr>
            <sz val="9"/>
            <color indexed="81"/>
            <rFont val="Tahoma"/>
            <family val="2"/>
          </rPr>
          <t>Byggnadens fastighetsenergi enligt BBR</t>
        </r>
      </text>
    </comment>
    <comment ref="B29" authorId="1">
      <text>
        <r>
          <rPr>
            <sz val="9"/>
            <color indexed="81"/>
            <rFont val="Tahoma"/>
            <family val="2"/>
          </rPr>
          <t xml:space="preserve">Energi till verksamhet eller hushåll som inte inräknas i BBR-kravet.
</t>
        </r>
      </text>
    </comment>
    <comment ref="B33" authorId="0">
      <text>
        <r>
          <rPr>
            <sz val="9"/>
            <color indexed="81"/>
            <rFont val="Tahoma"/>
            <family val="2"/>
          </rPr>
          <t>Specifik energianvändning enligt BBR</t>
        </r>
      </text>
    </comment>
    <comment ref="B46" authorId="1">
      <text>
        <r>
          <rPr>
            <sz val="9"/>
            <color indexed="81"/>
            <rFont val="Tahoma"/>
            <family val="2"/>
          </rPr>
          <t xml:space="preserve">Energi till verksamhet eller hushåll som inte inräknas i BBR-kravet.
</t>
        </r>
      </text>
    </comment>
    <comment ref="B50" authorId="0">
      <text>
        <r>
          <rPr>
            <sz val="9"/>
            <color indexed="81"/>
            <rFont val="Tahoma"/>
            <family val="2"/>
          </rPr>
          <t>Specifik energianvändning enligt BBR</t>
        </r>
      </text>
    </comment>
    <comment ref="B63" authorId="1">
      <text>
        <r>
          <rPr>
            <sz val="9"/>
            <color indexed="81"/>
            <rFont val="Tahoma"/>
            <family val="2"/>
          </rPr>
          <t xml:space="preserve">Energi till verksamhet eller hushåll som inte inräknas i BBR-kravet.
</t>
        </r>
      </text>
    </comment>
    <comment ref="B67" authorId="0">
      <text>
        <r>
          <rPr>
            <sz val="9"/>
            <color indexed="81"/>
            <rFont val="Tahoma"/>
            <family val="2"/>
          </rPr>
          <t>Specifik energianvändning enligt BBR</t>
        </r>
      </text>
    </comment>
  </commentList>
</comments>
</file>

<file path=xl/comments2.xml><?xml version="1.0" encoding="utf-8"?>
<comments xmlns="http://schemas.openxmlformats.org/spreadsheetml/2006/main">
  <authors>
    <author>perle</author>
    <author>Per</author>
  </authors>
  <commentList>
    <comment ref="G10" authorId="0">
      <text>
        <r>
          <rPr>
            <sz val="10"/>
            <color indexed="81"/>
            <rFont val="Franklin Gothic Book"/>
            <family val="2"/>
          </rPr>
          <t>Här räknas det viktade kravet ut, som kan skrivas i rutorna nedan.</t>
        </r>
        <r>
          <rPr>
            <sz val="9"/>
            <color indexed="81"/>
            <rFont val="Tahoma"/>
            <family val="2"/>
          </rPr>
          <t xml:space="preserve">
</t>
        </r>
      </text>
    </comment>
    <comment ref="G11" authorId="0">
      <text>
        <r>
          <rPr>
            <sz val="10"/>
            <color indexed="81"/>
            <rFont val="Franklin Gothic Book"/>
            <family val="2"/>
          </rPr>
          <t>Skriv in aktuellt BBR-kravsvärde vid bygglov.</t>
        </r>
      </text>
    </comment>
    <comment ref="G12" authorId="0">
      <text>
        <r>
          <rPr>
            <sz val="10"/>
            <color indexed="81"/>
            <rFont val="Franklin Gothic Book"/>
            <family val="2"/>
          </rPr>
          <t xml:space="preserve">Skriv in värde för år 1.
</t>
        </r>
      </text>
    </comment>
    <comment ref="C13" authorId="0">
      <text>
        <r>
          <rPr>
            <sz val="10"/>
            <color indexed="81"/>
            <rFont val="Franklin Gothic Book"/>
            <family val="2"/>
          </rPr>
          <t>Mata in aktuellt luftflöde.</t>
        </r>
      </text>
    </comment>
    <comment ref="G13" authorId="0">
      <text>
        <r>
          <rPr>
            <sz val="10"/>
            <color indexed="81"/>
            <rFont val="Franklin Gothic Book"/>
            <family val="2"/>
          </rPr>
          <t>Skriv in värde för år 2.</t>
        </r>
        <r>
          <rPr>
            <sz val="9"/>
            <color indexed="81"/>
            <rFont val="Tahoma"/>
            <family val="2"/>
          </rPr>
          <t xml:space="preserve">
</t>
        </r>
      </text>
    </comment>
    <comment ref="C14" authorId="0">
      <text>
        <r>
          <rPr>
            <sz val="10"/>
            <color indexed="81"/>
            <rFont val="Franklin Gothic Book"/>
            <family val="2"/>
          </rPr>
          <t>Mata in antal timmar som luftflödet vid närvaro gäller.</t>
        </r>
      </text>
    </comment>
    <comment ref="G14" authorId="0">
      <text>
        <r>
          <rPr>
            <sz val="10"/>
            <color indexed="81"/>
            <rFont val="Franklin Gothic Book"/>
            <family val="2"/>
          </rPr>
          <t xml:space="preserve">Skriv in värde för år 3.
</t>
        </r>
      </text>
    </comment>
    <comment ref="C15" authorId="0">
      <text>
        <r>
          <rPr>
            <sz val="10"/>
            <color indexed="81"/>
            <rFont val="Franklin Gothic Book"/>
            <family val="2"/>
          </rPr>
          <t>Mata in luftflöde</t>
        </r>
      </text>
    </comment>
    <comment ref="C16" authorId="0">
      <text>
        <r>
          <rPr>
            <sz val="10"/>
            <color indexed="81"/>
            <rFont val="Franklin Gothic Book"/>
            <family val="2"/>
          </rPr>
          <t>Max 1,0 får tillgodoräknas, vilket beaktats nedan.</t>
        </r>
        <r>
          <rPr>
            <sz val="9"/>
            <color indexed="81"/>
            <rFont val="Tahoma"/>
            <family val="2"/>
          </rPr>
          <t xml:space="preserve">
</t>
        </r>
      </text>
    </comment>
    <comment ref="H34" authorId="0">
      <text>
        <r>
          <rPr>
            <sz val="10"/>
            <color indexed="81"/>
            <rFont val="Franklin Gothic Book"/>
            <family val="2"/>
          </rPr>
          <t>M=Mätning
B=Beräkning
S=Schablon</t>
        </r>
        <r>
          <rPr>
            <sz val="9"/>
            <color indexed="81"/>
            <rFont val="Tahoma"/>
            <family val="2"/>
          </rPr>
          <t xml:space="preserve">
</t>
        </r>
      </text>
    </comment>
    <comment ref="C40" authorId="1">
      <text>
        <r>
          <rPr>
            <sz val="10"/>
            <color indexed="81"/>
            <rFont val="Franklin Gothic Book"/>
            <family val="2"/>
          </rPr>
          <t>Om tvättstuga i fristående byggnad.</t>
        </r>
      </text>
    </comment>
    <comment ref="B43" authorId="0">
      <text>
        <r>
          <rPr>
            <sz val="10"/>
            <color indexed="81"/>
            <rFont val="Franklin Gothic Book"/>
            <family val="2"/>
          </rPr>
          <t xml:space="preserve">Ange i vad Anm.
</t>
        </r>
      </text>
    </comment>
    <comment ref="B46" authorId="1">
      <text>
        <r>
          <rPr>
            <sz val="10"/>
            <color indexed="81"/>
            <rFont val="Franklin Gothic Book"/>
            <family val="2"/>
          </rPr>
          <t>Gäller uppvärmning som mäts på hushålls-/verksamhetsenergi, t.ex. elvärmda badumsgolv,  handdukstork som används som radiator, eftervärmare i tilluftskanal m.m.</t>
        </r>
      </text>
    </comment>
    <comment ref="B47" authorId="0">
      <text>
        <r>
          <rPr>
            <sz val="10"/>
            <color indexed="81"/>
            <rFont val="Franklin Gothic Book"/>
            <family val="2"/>
          </rPr>
          <t>Ange vad i Anm.</t>
        </r>
        <r>
          <rPr>
            <sz val="9"/>
            <color indexed="81"/>
            <rFont val="Tahoma"/>
            <family val="2"/>
          </rPr>
          <t xml:space="preserve">
</t>
        </r>
      </text>
    </comment>
    <comment ref="H52" authorId="0">
      <text>
        <r>
          <rPr>
            <sz val="10"/>
            <color indexed="81"/>
            <rFont val="Franklin Gothic Book"/>
            <family val="2"/>
          </rPr>
          <t xml:space="preserve">M=Mätning
B=Beräkning
S=Schablon
</t>
        </r>
      </text>
    </comment>
    <comment ref="C58" authorId="1">
      <text>
        <r>
          <rPr>
            <sz val="10"/>
            <color indexed="81"/>
            <rFont val="Franklin Gothic Book"/>
            <family val="2"/>
          </rPr>
          <t>Om tvättstuga i fristående byggnad.</t>
        </r>
      </text>
    </comment>
    <comment ref="B61" authorId="0">
      <text>
        <r>
          <rPr>
            <sz val="9"/>
            <color indexed="81"/>
            <rFont val="Franklin Gothic Book"/>
            <family val="2"/>
          </rPr>
          <t xml:space="preserve">Ange i vad Anm.
</t>
        </r>
      </text>
    </comment>
    <comment ref="B64" authorId="1">
      <text>
        <r>
          <rPr>
            <sz val="10"/>
            <color indexed="81"/>
            <rFont val="Franklin Gothic Book"/>
            <family val="2"/>
          </rPr>
          <t>Gäller uppvärmning som mäts på hushålls-/verksamhetsenergi, t.ex. elvärmda badumsgolv,  handdukstork som används som radiator, eftervärmare i tilluftskanal m.m.</t>
        </r>
      </text>
    </comment>
    <comment ref="B65" authorId="0">
      <text>
        <r>
          <rPr>
            <sz val="10"/>
            <color indexed="81"/>
            <rFont val="Franklin Gothic Book"/>
            <family val="2"/>
          </rPr>
          <t xml:space="preserve">Ange vad i Anm.
</t>
        </r>
      </text>
    </comment>
    <comment ref="H70" authorId="0">
      <text>
        <r>
          <rPr>
            <sz val="10"/>
            <color indexed="81"/>
            <rFont val="Franklin Gothic Book"/>
            <family val="2"/>
          </rPr>
          <t xml:space="preserve">M=Mätning
B=Beräkning
S=Schablon
</t>
        </r>
      </text>
    </comment>
    <comment ref="C76" authorId="1">
      <text>
        <r>
          <rPr>
            <sz val="10"/>
            <color indexed="81"/>
            <rFont val="Franklin Gothic Book"/>
            <family val="2"/>
          </rPr>
          <t>Om tvättstuga i fristående byggnad.</t>
        </r>
      </text>
    </comment>
    <comment ref="B79" authorId="0">
      <text>
        <r>
          <rPr>
            <sz val="10"/>
            <color indexed="81"/>
            <rFont val="Franklin Gothic Book"/>
            <family val="2"/>
          </rPr>
          <t xml:space="preserve">Ange i vad Anm.
</t>
        </r>
      </text>
    </comment>
    <comment ref="B82" authorId="1">
      <text>
        <r>
          <rPr>
            <sz val="10"/>
            <color indexed="81"/>
            <rFont val="Franklin Gothic Book"/>
            <family val="2"/>
          </rPr>
          <t>Gäller uppvärmning som mäts på hushålls-/verksamhetsenergi, t.ex. elvärmda badumsgolv,  handdukstork som används som radiator, eftervärmare i tilluftskanal m.m.</t>
        </r>
      </text>
    </comment>
    <comment ref="B83" authorId="0">
      <text>
        <r>
          <rPr>
            <sz val="10"/>
            <color indexed="81"/>
            <rFont val="Franklin Gothic Book"/>
            <family val="2"/>
          </rPr>
          <t xml:space="preserve">Ange vad i Anm.
</t>
        </r>
      </text>
    </comment>
  </commentList>
</comments>
</file>

<file path=xl/comments3.xml><?xml version="1.0" encoding="utf-8"?>
<comments xmlns="http://schemas.openxmlformats.org/spreadsheetml/2006/main">
  <authors>
    <author>perle</author>
    <author>Per</author>
  </authors>
  <commentList>
    <comment ref="D8" authorId="0">
      <text>
        <r>
          <rPr>
            <sz val="9"/>
            <color indexed="81"/>
            <rFont val="Tahoma"/>
            <family val="2"/>
          </rPr>
          <t xml:space="preserve">Värde enligt Sveby brukarindata.
</t>
        </r>
      </text>
    </comment>
    <comment ref="E8" authorId="1">
      <text>
        <r>
          <rPr>
            <sz val="9"/>
            <color indexed="81"/>
            <rFont val="Tahoma"/>
            <family val="2"/>
          </rPr>
          <t>Sveby-värde eller på noggrannare sätt beräknat värde.
Fyll alltid i denna kolumn.</t>
        </r>
      </text>
    </comment>
    <comment ref="F8" authorId="0">
      <text>
        <r>
          <rPr>
            <sz val="9"/>
            <color indexed="81"/>
            <rFont val="Tahoma"/>
            <family val="2"/>
          </rPr>
          <t>Uppmätt värde eller beräknat från uppmätt värde.</t>
        </r>
      </text>
    </comment>
    <comment ref="G8" authorId="1">
      <text>
        <r>
          <rPr>
            <sz val="9"/>
            <color indexed="81"/>
            <rFont val="Tahoma"/>
            <family val="2"/>
          </rPr>
          <t>Skillnad mellan beräknade och uppmätta indatavärden.</t>
        </r>
      </text>
    </comment>
    <comment ref="I8" authorId="0">
      <text>
        <r>
          <rPr>
            <sz val="9"/>
            <color indexed="81"/>
            <rFont val="Tahoma"/>
            <family val="2"/>
          </rPr>
          <t xml:space="preserve">Skriv J=Ja för de avvikande indatavärden som korrigeras för.
</t>
        </r>
      </text>
    </comment>
    <comment ref="D23" authorId="0">
      <text>
        <r>
          <rPr>
            <sz val="9"/>
            <color indexed="81"/>
            <rFont val="Tahoma"/>
            <family val="2"/>
          </rPr>
          <t>Värde enligt Sveby brukarindata.</t>
        </r>
      </text>
    </comment>
    <comment ref="E23" authorId="0">
      <text>
        <r>
          <rPr>
            <sz val="9"/>
            <color indexed="81"/>
            <rFont val="Tahoma"/>
            <family val="2"/>
          </rPr>
          <t>Sveby-värde eller på noggrannare sätt beräknat värde.
Fyll alltid i denna kolumn.</t>
        </r>
      </text>
    </comment>
    <comment ref="F23" authorId="1">
      <text>
        <r>
          <rPr>
            <sz val="9"/>
            <color indexed="81"/>
            <rFont val="Tahoma"/>
            <family val="2"/>
          </rPr>
          <t>Beräknat med uppmätta värden som indata.</t>
        </r>
      </text>
    </comment>
    <comment ref="G23" authorId="1">
      <text>
        <r>
          <rPr>
            <sz val="9"/>
            <color indexed="81"/>
            <rFont val="Tahoma"/>
            <family val="2"/>
          </rPr>
          <t xml:space="preserve">Skillnad mellan beräknat och uppmätt/beräknat resultat.
</t>
        </r>
      </text>
    </comment>
    <comment ref="D36" authorId="0">
      <text>
        <r>
          <rPr>
            <sz val="9"/>
            <color indexed="81"/>
            <rFont val="Tahoma"/>
            <family val="2"/>
          </rPr>
          <t xml:space="preserve">Värde enligt Sveby brukarindata.
</t>
        </r>
      </text>
    </comment>
    <comment ref="E36" authorId="1">
      <text>
        <r>
          <rPr>
            <sz val="9"/>
            <color indexed="81"/>
            <rFont val="Tahoma"/>
            <family val="2"/>
          </rPr>
          <t>Sveby-värde eller på noggrannare sätt beräknat värde.
Fyll alltid i denna kolumn.</t>
        </r>
      </text>
    </comment>
    <comment ref="F36" authorId="0">
      <text>
        <r>
          <rPr>
            <sz val="9"/>
            <color indexed="81"/>
            <rFont val="Tahoma"/>
            <family val="2"/>
          </rPr>
          <t>Uppmätt värde eller beräknat från uppmätt värde.</t>
        </r>
      </text>
    </comment>
    <comment ref="G36" authorId="1">
      <text>
        <r>
          <rPr>
            <sz val="9"/>
            <color indexed="81"/>
            <rFont val="Tahoma"/>
            <family val="2"/>
          </rPr>
          <t>Skillnad mellan beräknade och uppmätta indatavärden.</t>
        </r>
      </text>
    </comment>
    <comment ref="I36" authorId="0">
      <text>
        <r>
          <rPr>
            <sz val="9"/>
            <color indexed="81"/>
            <rFont val="Tahoma"/>
            <family val="2"/>
          </rPr>
          <t xml:space="preserve">Skriv J=ja för de avvikande indatavärden som korrigeras för.
 </t>
        </r>
      </text>
    </comment>
    <comment ref="D51" authorId="0">
      <text>
        <r>
          <rPr>
            <sz val="9"/>
            <color indexed="81"/>
            <rFont val="Tahoma"/>
            <family val="2"/>
          </rPr>
          <t>Värde enligt Sveby brukarindata.</t>
        </r>
      </text>
    </comment>
    <comment ref="E51" authorId="0">
      <text>
        <r>
          <rPr>
            <sz val="9"/>
            <color indexed="81"/>
            <rFont val="Tahoma"/>
            <family val="2"/>
          </rPr>
          <t>Sveby-värde eller på noggrannare sätt beräknat värde.
Fyll alltid i denna kolumn.</t>
        </r>
      </text>
    </comment>
    <comment ref="F51" authorId="1">
      <text>
        <r>
          <rPr>
            <sz val="9"/>
            <color indexed="81"/>
            <rFont val="Tahoma"/>
            <family val="2"/>
          </rPr>
          <t>Beräknat med uppmätta värden som indata.</t>
        </r>
      </text>
    </comment>
    <comment ref="G51" authorId="1">
      <text>
        <r>
          <rPr>
            <sz val="9"/>
            <color indexed="81"/>
            <rFont val="Tahoma"/>
            <family val="2"/>
          </rPr>
          <t xml:space="preserve">Skillnad mellan beräknat och uppmätt/beräknat resultat.
</t>
        </r>
      </text>
    </comment>
    <comment ref="D64" authorId="0">
      <text>
        <r>
          <rPr>
            <sz val="9"/>
            <color indexed="81"/>
            <rFont val="Tahoma"/>
            <family val="2"/>
          </rPr>
          <t xml:space="preserve">Värde enligt Sveby brukarindata.
</t>
        </r>
      </text>
    </comment>
    <comment ref="E64" authorId="1">
      <text>
        <r>
          <rPr>
            <sz val="9"/>
            <color indexed="81"/>
            <rFont val="Tahoma"/>
            <family val="2"/>
          </rPr>
          <t>Sveby-värde eller på noggrannare sätt beräknat värde.
Fyll alltid i denna kolumn.</t>
        </r>
      </text>
    </comment>
    <comment ref="F64" authorId="0">
      <text>
        <r>
          <rPr>
            <sz val="9"/>
            <color indexed="81"/>
            <rFont val="Tahoma"/>
            <family val="2"/>
          </rPr>
          <t>Uppmätt värde eller beräknat från uppmätt värde.</t>
        </r>
      </text>
    </comment>
    <comment ref="G64" authorId="1">
      <text>
        <r>
          <rPr>
            <sz val="9"/>
            <color indexed="81"/>
            <rFont val="Tahoma"/>
            <family val="2"/>
          </rPr>
          <t>Skillnad mellan beräknade och uppmätta indatavärden.</t>
        </r>
      </text>
    </comment>
    <comment ref="I64" authorId="0">
      <text>
        <r>
          <rPr>
            <sz val="9"/>
            <color indexed="81"/>
            <rFont val="Tahoma"/>
            <family val="2"/>
          </rPr>
          <t xml:space="preserve">Skriv J=ja för de avvikande indatavärden som korrigeras för.
</t>
        </r>
      </text>
    </comment>
    <comment ref="D79" authorId="0">
      <text>
        <r>
          <rPr>
            <sz val="9"/>
            <color indexed="81"/>
            <rFont val="Tahoma"/>
            <family val="2"/>
          </rPr>
          <t>Värde enligt Sveby brukarindata.</t>
        </r>
      </text>
    </comment>
    <comment ref="E79" authorId="0">
      <text>
        <r>
          <rPr>
            <sz val="9"/>
            <color indexed="81"/>
            <rFont val="Tahoma"/>
            <family val="2"/>
          </rPr>
          <t>Sveby-värde eller på noggrannare sätt beräknat värde.
Fyll alltid i denna kolumn.</t>
        </r>
      </text>
    </comment>
    <comment ref="F79" authorId="1">
      <text>
        <r>
          <rPr>
            <sz val="9"/>
            <color indexed="81"/>
            <rFont val="Tahoma"/>
            <family val="2"/>
          </rPr>
          <t>Beräknat med uppmätta värden som indata.</t>
        </r>
      </text>
    </comment>
    <comment ref="G79" authorId="1">
      <text>
        <r>
          <rPr>
            <sz val="9"/>
            <color indexed="81"/>
            <rFont val="Tahoma"/>
            <family val="2"/>
          </rPr>
          <t xml:space="preserve">Skillnad mellan beräknat och uppmätt/beräknat resultat.
</t>
        </r>
      </text>
    </comment>
  </commentList>
</comments>
</file>

<file path=xl/comments4.xml><?xml version="1.0" encoding="utf-8"?>
<comments xmlns="http://schemas.openxmlformats.org/spreadsheetml/2006/main">
  <authors>
    <author>perle</author>
    <author>Per</author>
  </authors>
  <commentList>
    <comment ref="B9" authorId="0">
      <text>
        <r>
          <rPr>
            <sz val="9"/>
            <color indexed="81"/>
            <rFont val="Tahoma"/>
            <family val="2"/>
          </rPr>
          <t>Ange om direkt mätning (M) eller fördelat värde (F). Underlag till fördelat värde ska redovisas</t>
        </r>
        <r>
          <rPr>
            <b/>
            <sz val="9"/>
            <color indexed="81"/>
            <rFont val="Tahoma"/>
            <family val="2"/>
          </rPr>
          <t>.</t>
        </r>
      </text>
    </comment>
    <comment ref="C10" authorId="1">
      <text>
        <r>
          <rPr>
            <sz val="9"/>
            <color indexed="81"/>
            <rFont val="Tahoma"/>
            <family val="2"/>
          </rPr>
          <t>Från leverantör</t>
        </r>
      </text>
    </comment>
    <comment ref="D10" authorId="1">
      <text>
        <r>
          <rPr>
            <sz val="9"/>
            <color indexed="81"/>
            <rFont val="Tahoma"/>
            <family val="2"/>
          </rPr>
          <t>Från mätvärden-el</t>
        </r>
      </text>
    </comment>
    <comment ref="E10" authorId="1">
      <text>
        <r>
          <rPr>
            <sz val="9"/>
            <color indexed="81"/>
            <rFont val="Tahoma"/>
            <family val="2"/>
          </rPr>
          <t>Beräknat från mätning av tappvarmvattenflöde.
VVC och omvandlingsförluster ingår i uppvärmning.</t>
        </r>
      </text>
    </comment>
    <comment ref="F10" authorId="1">
      <text>
        <r>
          <rPr>
            <sz val="9"/>
            <color indexed="81"/>
            <rFont val="Tahoma"/>
            <family val="2"/>
          </rPr>
          <t>Korrigerat för tappvarmvatten.</t>
        </r>
      </text>
    </comment>
    <comment ref="G10" authorId="0">
      <text>
        <r>
          <rPr>
            <sz val="10"/>
            <color indexed="81"/>
            <rFont val="Franklin Gothic Book"/>
            <family val="2"/>
          </rPr>
          <t xml:space="preserve">Aktuell månad dividerat med normalmånad som sedan uppvärmning </t>
        </r>
        <r>
          <rPr>
            <sz val="10"/>
            <color indexed="81"/>
            <rFont val="Franklin Gothic Demi"/>
            <family val="2"/>
          </rPr>
          <t>divideras</t>
        </r>
        <r>
          <rPr>
            <sz val="10"/>
            <color indexed="81"/>
            <rFont val="Franklin Gothic Book"/>
            <family val="2"/>
          </rPr>
          <t xml:space="preserve"> med.</t>
        </r>
      </text>
    </comment>
    <comment ref="H10" authorId="1">
      <text>
        <r>
          <rPr>
            <sz val="9"/>
            <color indexed="81"/>
            <rFont val="Tahoma"/>
            <family val="2"/>
          </rPr>
          <t xml:space="preserve">Kolumn "Uppvärmning" dividerat med Normalårskorrigeringsfaktor.
Ange metod i ruta O6.
</t>
        </r>
      </text>
    </comment>
    <comment ref="I10" authorId="0">
      <text>
        <r>
          <rPr>
            <sz val="9"/>
            <color indexed="81"/>
            <rFont val="Tahoma"/>
            <family val="2"/>
          </rPr>
          <t>Skriv in levererad solvärmeenergi.</t>
        </r>
      </text>
    </comment>
  </commentList>
</comments>
</file>

<file path=xl/comments5.xml><?xml version="1.0" encoding="utf-8"?>
<comments xmlns="http://schemas.openxmlformats.org/spreadsheetml/2006/main">
  <authors>
    <author>perle</author>
    <author>Per</author>
  </authors>
  <commentList>
    <comment ref="B8" authorId="0">
      <text>
        <r>
          <rPr>
            <sz val="9"/>
            <color indexed="81"/>
            <rFont val="Tahoma"/>
            <family val="2"/>
          </rPr>
          <t>Ange om direkt mätning (M) eller fördelat värde (F). Underlag till fördelat värde ska redovisas.</t>
        </r>
      </text>
    </comment>
    <comment ref="C9" authorId="1">
      <text>
        <r>
          <rPr>
            <sz val="9"/>
            <color indexed="81"/>
            <rFont val="Tahoma"/>
            <family val="2"/>
          </rPr>
          <t>Från leverantör</t>
        </r>
      </text>
    </comment>
    <comment ref="D9" authorId="1">
      <text>
        <r>
          <rPr>
            <sz val="9"/>
            <color indexed="81"/>
            <rFont val="Tahoma"/>
            <family val="2"/>
          </rPr>
          <t>Dras av på redovisad kyla i sammanställningen.
Här ingår kyla för verksamheten exklusive komfortkyla.</t>
        </r>
      </text>
    </comment>
    <comment ref="E9" authorId="1">
      <text>
        <r>
          <rPr>
            <sz val="9"/>
            <color indexed="81"/>
            <rFont val="Tahoma"/>
            <family val="2"/>
          </rPr>
          <t>Från leverantör eller undermätning. Länkas från Mätvärden el.</t>
        </r>
      </text>
    </comment>
    <comment ref="F9" authorId="1">
      <text>
        <r>
          <rPr>
            <sz val="9"/>
            <color indexed="81"/>
            <rFont val="Tahoma"/>
            <family val="2"/>
          </rPr>
          <t>Dras av på redovisad kyla i sammanställningen.
Här ingår även övrig kyla för verksamheten, dock inte komfortkyla.</t>
        </r>
      </text>
    </comment>
    <comment ref="G9" authorId="0">
      <text>
        <r>
          <rPr>
            <sz val="9"/>
            <color indexed="81"/>
            <rFont val="Tahoma"/>
            <family val="2"/>
          </rPr>
          <t xml:space="preserve">Möjlighet att ange producerad frikyla.
</t>
        </r>
      </text>
    </comment>
    <comment ref="H9" authorId="1">
      <text>
        <r>
          <rPr>
            <sz val="9"/>
            <color indexed="81"/>
            <rFont val="Tahoma"/>
            <family val="2"/>
          </rPr>
          <t>Gäller endast icke elvärmd byggnad.</t>
        </r>
      </text>
    </comment>
    <comment ref="I9" authorId="1">
      <text>
        <r>
          <rPr>
            <sz val="9"/>
            <color indexed="81"/>
            <rFont val="Tahoma"/>
            <family val="2"/>
          </rPr>
          <t>Gäller endast elvärmd byggnad</t>
        </r>
      </text>
    </comment>
  </commentList>
</comments>
</file>

<file path=xl/comments6.xml><?xml version="1.0" encoding="utf-8"?>
<comments xmlns="http://schemas.openxmlformats.org/spreadsheetml/2006/main">
  <authors>
    <author>perle</author>
    <author>Per</author>
  </authors>
  <commentList>
    <comment ref="B8" authorId="0">
      <text>
        <r>
          <rPr>
            <sz val="9"/>
            <color indexed="81"/>
            <rFont val="Tahoma"/>
            <family val="2"/>
          </rPr>
          <t>Ange om direkt mätning (M) eller fördelat värde (F). Underlag till fördelat värde ska redovisas.</t>
        </r>
      </text>
    </comment>
    <comment ref="C9" authorId="1">
      <text>
        <r>
          <rPr>
            <sz val="9"/>
            <color indexed="81"/>
            <rFont val="Tahoma"/>
            <family val="2"/>
          </rPr>
          <t>Från leverantör. Avser el till fastighetsdrift enligt BBR. El till verksamhet eller hushåll redovisas separat i särskild kolumn.
Kontrollera mätarkonstanten så att rätt antal kWh visas.</t>
        </r>
      </text>
    </comment>
    <comment ref="D9" authorId="1">
      <text>
        <r>
          <rPr>
            <sz val="9"/>
            <color indexed="81"/>
            <rFont val="Tahoma"/>
            <family val="2"/>
          </rPr>
          <t>Från leverantör eller undermätare.</t>
        </r>
      </text>
    </comment>
    <comment ref="E9" authorId="1">
      <text>
        <r>
          <rPr>
            <sz val="9"/>
            <color indexed="81"/>
            <rFont val="Tahoma"/>
            <family val="2"/>
          </rPr>
          <t>Från leverantör eller undermätare.</t>
        </r>
      </text>
    </comment>
    <comment ref="F9" authorId="1">
      <text>
        <r>
          <rPr>
            <sz val="9"/>
            <color indexed="81"/>
            <rFont val="Tahoma"/>
            <family val="2"/>
          </rPr>
          <t>Korrigerad för elvärme och elkyla.</t>
        </r>
      </text>
    </comment>
    <comment ref="G9" authorId="1">
      <text>
        <r>
          <rPr>
            <sz val="9"/>
            <color indexed="81"/>
            <rFont val="Tahoma"/>
            <family val="2"/>
          </rPr>
          <t>Obs att vindgenererad el ej får dras av enligt BBR.</t>
        </r>
      </text>
    </comment>
  </commentList>
</comments>
</file>

<file path=xl/comments7.xml><?xml version="1.0" encoding="utf-8"?>
<comments xmlns="http://schemas.openxmlformats.org/spreadsheetml/2006/main">
  <authors>
    <author>perle</author>
  </authors>
  <commentList>
    <comment ref="G27" authorId="0">
      <text>
        <r>
          <rPr>
            <sz val="9"/>
            <color indexed="81"/>
            <rFont val="Tahoma"/>
            <family val="2"/>
          </rPr>
          <t xml:space="preserve">Den faktor som det avlästa värdet ska multipliceras med för att erhålla den angivna mätenheten.
</t>
        </r>
      </text>
    </comment>
  </commentList>
</comments>
</file>

<file path=xl/sharedStrings.xml><?xml version="1.0" encoding="utf-8"?>
<sst xmlns="http://schemas.openxmlformats.org/spreadsheetml/2006/main" count="679" uniqueCount="258">
  <si>
    <t>Byggherre</t>
  </si>
  <si>
    <t>Entreprenör</t>
  </si>
  <si>
    <t>BBR-krav</t>
  </si>
  <si>
    <t>Anm.</t>
  </si>
  <si>
    <t>Värmesystem:</t>
  </si>
  <si>
    <t>Kylsystem:</t>
  </si>
  <si>
    <t>Relationshandling</t>
  </si>
  <si>
    <t>Prognos</t>
  </si>
  <si>
    <t>Beräknad</t>
  </si>
  <si>
    <t>Verifierad energiprestanda</t>
  </si>
  <si>
    <t>Installerad eleffekt för värme och varmvatten:</t>
  </si>
  <si>
    <t>Energiprestanda</t>
  </si>
  <si>
    <t>Tappvarmvatten</t>
  </si>
  <si>
    <t>Köpt fjärrkyla</t>
  </si>
  <si>
    <t>Värmeleverantör:</t>
  </si>
  <si>
    <t>Korrigering</t>
  </si>
  <si>
    <t>Värme</t>
  </si>
  <si>
    <t>Kyla</t>
  </si>
  <si>
    <t>Driftel</t>
  </si>
  <si>
    <t>Elkyla i icke elvärmd byggnad</t>
  </si>
  <si>
    <t>Summa korrigering</t>
  </si>
  <si>
    <t>Utebelysning på tomt</t>
  </si>
  <si>
    <t>Adress, Ort</t>
  </si>
  <si>
    <t>Underskrift</t>
  </si>
  <si>
    <t>BBR-version</t>
  </si>
  <si>
    <t>Projektnr.</t>
  </si>
  <si>
    <t>Byggnad, adress</t>
  </si>
  <si>
    <t>Kylleverantör för fjärrkyla:</t>
  </si>
  <si>
    <t>Kontaktperson</t>
  </si>
  <si>
    <t>Adress</t>
  </si>
  <si>
    <t>Ort och datum</t>
  </si>
  <si>
    <t>Namnförtydligande</t>
  </si>
  <si>
    <t>Elvärmd byggnad:</t>
  </si>
  <si>
    <t>Övrig värme:</t>
  </si>
  <si>
    <t>Antal personer (för ventilatonsflödet)</t>
  </si>
  <si>
    <t>st</t>
  </si>
  <si>
    <t>Ventilationens drifttid en vecka</t>
  </si>
  <si>
    <t>timmar</t>
  </si>
  <si>
    <t>Genomsnittligt hygieniskt uteluftsflöde</t>
  </si>
  <si>
    <t>Ej elvärmd lokalbyggnad</t>
  </si>
  <si>
    <t xml:space="preserve">Energikrav i klimatzon 1 </t>
  </si>
  <si>
    <t xml:space="preserve">Energikrav i klimatzon 2 </t>
  </si>
  <si>
    <t xml:space="preserve">Energikrav i klimatzon 3 </t>
  </si>
  <si>
    <t>Elvärmd lokalbyggnad</t>
  </si>
  <si>
    <t xml:space="preserve">Effektkrav i klimatzon 1 </t>
  </si>
  <si>
    <t>kW</t>
  </si>
  <si>
    <t xml:space="preserve">Effektkrav i klimatzon 2 </t>
  </si>
  <si>
    <t>Effektkrav i klimatzon 3</t>
  </si>
  <si>
    <t>Verifiering - sammanställning</t>
  </si>
  <si>
    <t>Ingår ej i energiprestanda</t>
  </si>
  <si>
    <t>Verksamhetsenergi</t>
  </si>
  <si>
    <t>Hushållsenergi</t>
  </si>
  <si>
    <t>Uppvärmning</t>
  </si>
  <si>
    <t xml:space="preserve">Motorvärmare </t>
  </si>
  <si>
    <t>Gemensamhetstvättstuga</t>
  </si>
  <si>
    <t>Processkyla (serverrum m.m.)</t>
  </si>
  <si>
    <t>Korrigeringsunderlag - brukande</t>
  </si>
  <si>
    <t xml:space="preserve">Beräknad </t>
  </si>
  <si>
    <t>Uppmätt/</t>
  </si>
  <si>
    <t>beräknad</t>
  </si>
  <si>
    <t>Avvikelse</t>
  </si>
  <si>
    <t>Riksbyggnadsnyckel</t>
  </si>
  <si>
    <t>Elhandlare/Nätägare:</t>
  </si>
  <si>
    <t xml:space="preserve">Kommun </t>
  </si>
  <si>
    <t>Bilagor:</t>
  </si>
  <si>
    <t>Vakansgrad under perioden:</t>
  </si>
  <si>
    <t>BBR 18</t>
  </si>
  <si>
    <t>BBR 19</t>
  </si>
  <si>
    <t>Byggnad, adress:</t>
  </si>
  <si>
    <t>BBR-krav inkl ventilationstillägg</t>
  </si>
  <si>
    <t>Riksbyggnadsnyckel:</t>
  </si>
  <si>
    <t>Summa år 1</t>
  </si>
  <si>
    <t>Summa år 2</t>
  </si>
  <si>
    <t>Summa år 3</t>
  </si>
  <si>
    <t>Startmånad:</t>
  </si>
  <si>
    <t>Månad nr</t>
  </si>
  <si>
    <t>Köpt värme</t>
  </si>
  <si>
    <t>kWh</t>
  </si>
  <si>
    <t>Köpt elkyla</t>
  </si>
  <si>
    <t>Korrigerad komfortkyla</t>
  </si>
  <si>
    <t>Korrigeringsunderlag - mätvärden el</t>
  </si>
  <si>
    <t>Korrigeringsunderlag - mätvärden kyla</t>
  </si>
  <si>
    <t>Köpt driftel</t>
  </si>
  <si>
    <t>Verksamhetsel/Hushållsel</t>
  </si>
  <si>
    <t>Sveby</t>
  </si>
  <si>
    <r>
      <t xml:space="preserve"> m</t>
    </r>
    <r>
      <rPr>
        <vertAlign val="superscript"/>
        <sz val="11"/>
        <color indexed="8"/>
        <rFont val="Franklin Gothic Book"/>
        <family val="2"/>
      </rPr>
      <t xml:space="preserve">2 </t>
    </r>
    <r>
      <rPr>
        <sz val="11"/>
        <color indexed="8"/>
        <rFont val="Franklin Gothic Book"/>
        <family val="2"/>
      </rPr>
      <t>A</t>
    </r>
    <r>
      <rPr>
        <vertAlign val="subscript"/>
        <sz val="11"/>
        <color indexed="8"/>
        <rFont val="Franklin Gothic Book"/>
        <family val="2"/>
      </rPr>
      <t>temp</t>
    </r>
  </si>
  <si>
    <t>Mätperiod (12 månader):</t>
  </si>
  <si>
    <r>
      <t xml:space="preserve"> kWh/m</t>
    </r>
    <r>
      <rPr>
        <vertAlign val="superscript"/>
        <sz val="11"/>
        <color indexed="8"/>
        <rFont val="Franklin Gothic Book"/>
        <family val="2"/>
      </rPr>
      <t xml:space="preserve">2 </t>
    </r>
    <r>
      <rPr>
        <sz val="11"/>
        <color indexed="8"/>
        <rFont val="Franklin Gothic Book"/>
        <family val="2"/>
      </rPr>
      <t>A</t>
    </r>
    <r>
      <rPr>
        <vertAlign val="subscript"/>
        <sz val="11"/>
        <color indexed="8"/>
        <rFont val="Franklin Gothic Book"/>
        <family val="2"/>
      </rPr>
      <t>temp</t>
    </r>
  </si>
  <si>
    <t>Ventilation:</t>
  </si>
  <si>
    <t>Uppmätt/ levererat</t>
  </si>
  <si>
    <r>
      <t>kWh/m</t>
    </r>
    <r>
      <rPr>
        <vertAlign val="superscript"/>
        <sz val="10"/>
        <color indexed="8"/>
        <rFont val="Franklin Gothic Demi"/>
        <family val="2"/>
      </rPr>
      <t xml:space="preserve">2 </t>
    </r>
    <r>
      <rPr>
        <sz val="10"/>
        <color indexed="8"/>
        <rFont val="Franklin Gothic Demi"/>
        <family val="2"/>
      </rPr>
      <t>A</t>
    </r>
    <r>
      <rPr>
        <vertAlign val="subscript"/>
        <sz val="10"/>
        <color indexed="8"/>
        <rFont val="Franklin Gothic Demi"/>
        <family val="2"/>
      </rPr>
      <t>temp</t>
    </r>
  </si>
  <si>
    <t>År 1</t>
  </si>
  <si>
    <t>År 2</t>
  </si>
  <si>
    <t>År 3</t>
  </si>
  <si>
    <r>
      <t>kWh/m</t>
    </r>
    <r>
      <rPr>
        <vertAlign val="superscript"/>
        <sz val="10"/>
        <color indexed="8"/>
        <rFont val="Franklin Gothic Book"/>
        <family val="2"/>
      </rPr>
      <t xml:space="preserve">2 </t>
    </r>
    <r>
      <rPr>
        <sz val="10"/>
        <color indexed="8"/>
        <rFont val="Franklin Gothic Book"/>
        <family val="2"/>
      </rPr>
      <t>A</t>
    </r>
    <r>
      <rPr>
        <vertAlign val="subscript"/>
        <sz val="10"/>
        <color indexed="8"/>
        <rFont val="Franklin Gothic Book"/>
        <family val="2"/>
      </rPr>
      <t>temp</t>
    </r>
  </si>
  <si>
    <t>Bränsle 1</t>
  </si>
  <si>
    <t>Bränsle 2</t>
  </si>
  <si>
    <t>Källa 1</t>
  </si>
  <si>
    <t>Källa 2</t>
  </si>
  <si>
    <t>Drifttider, vardagar</t>
  </si>
  <si>
    <t>Drifttider, helger</t>
  </si>
  <si>
    <t>Enhet</t>
  </si>
  <si>
    <t>°C</t>
  </si>
  <si>
    <t>h</t>
  </si>
  <si>
    <t>Uppmätt</t>
  </si>
  <si>
    <t>Skillnad</t>
  </si>
  <si>
    <t>J/N</t>
  </si>
  <si>
    <t>Vädring</t>
  </si>
  <si>
    <t>Datum:</t>
  </si>
  <si>
    <r>
      <t>W/m</t>
    </r>
    <r>
      <rPr>
        <vertAlign val="superscript"/>
        <sz val="10"/>
        <color indexed="8"/>
        <rFont val="Franklin Gothic Book"/>
        <family val="2"/>
      </rPr>
      <t xml:space="preserve">2 </t>
    </r>
    <r>
      <rPr>
        <sz val="10"/>
        <color indexed="8"/>
        <rFont val="Franklin Gothic Book"/>
        <family val="2"/>
      </rPr>
      <t>A</t>
    </r>
    <r>
      <rPr>
        <vertAlign val="subscript"/>
        <sz val="10"/>
        <color indexed="8"/>
        <rFont val="Franklin Gothic Book"/>
        <family val="2"/>
      </rPr>
      <t>temp</t>
    </r>
  </si>
  <si>
    <t>Energiberäkningar</t>
  </si>
  <si>
    <t>Programhandling</t>
  </si>
  <si>
    <t>Bygghandling</t>
  </si>
  <si>
    <t>Systemhandling</t>
  </si>
  <si>
    <t>Gällande beräkningsversion nr /datum</t>
  </si>
  <si>
    <r>
      <t>A</t>
    </r>
    <r>
      <rPr>
        <vertAlign val="subscript"/>
        <sz val="11"/>
        <color indexed="8"/>
        <rFont val="Franklin Gothic Book"/>
        <family val="2"/>
      </rPr>
      <t>temp</t>
    </r>
    <r>
      <rPr>
        <sz val="11"/>
        <color indexed="8"/>
        <rFont val="Franklin Gothic Book"/>
        <family val="2"/>
      </rPr>
      <t>:</t>
    </r>
  </si>
  <si>
    <r>
      <t>m</t>
    </r>
    <r>
      <rPr>
        <vertAlign val="superscript"/>
        <sz val="9"/>
        <rFont val="Arial"/>
        <family val="2"/>
      </rPr>
      <t>2</t>
    </r>
  </si>
  <si>
    <t>BBR-krav för lokalbyggnader inkl. ventilationstillägg och effektkrav:</t>
  </si>
  <si>
    <r>
      <t>kWh/m</t>
    </r>
    <r>
      <rPr>
        <vertAlign val="superscript"/>
        <sz val="11"/>
        <color indexed="8"/>
        <rFont val="Franklin Gothic Demi"/>
        <family val="2"/>
      </rPr>
      <t>2</t>
    </r>
    <r>
      <rPr>
        <sz val="11"/>
        <color indexed="8"/>
        <rFont val="Franklin Gothic Demi"/>
        <family val="2"/>
      </rPr>
      <t xml:space="preserve"> A</t>
    </r>
    <r>
      <rPr>
        <vertAlign val="subscript"/>
        <sz val="11"/>
        <color indexed="8"/>
        <rFont val="Franklin Gothic Demi"/>
        <family val="2"/>
      </rPr>
      <t>temp</t>
    </r>
  </si>
  <si>
    <r>
      <t>kWh/m</t>
    </r>
    <r>
      <rPr>
        <vertAlign val="superscript"/>
        <sz val="9"/>
        <rFont val="Franklin Gothic Book"/>
        <family val="2"/>
      </rPr>
      <t>2</t>
    </r>
    <r>
      <rPr>
        <sz val="9"/>
        <rFont val="Franklin Gothic Book"/>
        <family val="2"/>
      </rPr>
      <t>A</t>
    </r>
    <r>
      <rPr>
        <vertAlign val="subscript"/>
        <sz val="11"/>
        <rFont val="Franklin Gothic Book"/>
        <family val="2"/>
      </rPr>
      <t>temp</t>
    </r>
  </si>
  <si>
    <t>Underlag - verifiering av BBR-krav</t>
  </si>
  <si>
    <t>Elvärmd bostad</t>
  </si>
  <si>
    <t>Ej elvärmd bostad</t>
  </si>
  <si>
    <t>Driftenergi</t>
  </si>
  <si>
    <t>Avtalsdatum:</t>
  </si>
  <si>
    <t>Sveby-version</t>
  </si>
  <si>
    <t>Använd programvara och versionsnummer</t>
  </si>
  <si>
    <t>Dokumentation - energiberäkningar och händelser</t>
  </si>
  <si>
    <t>Datum</t>
  </si>
  <si>
    <r>
      <t>% av A</t>
    </r>
    <r>
      <rPr>
        <vertAlign val="subscript"/>
        <sz val="11"/>
        <color indexed="8"/>
        <rFont val="Franklin Gothic Book"/>
        <family val="2"/>
      </rPr>
      <t>temp</t>
    </r>
  </si>
  <si>
    <t>Energirapport</t>
  </si>
  <si>
    <t>Ansvarig energisakkunnig</t>
  </si>
  <si>
    <t>Rapport-namn</t>
  </si>
  <si>
    <t>Händelser som påverkat energiprestanda</t>
  </si>
  <si>
    <t>Avdrag (-)</t>
  </si>
  <si>
    <t>Tillägg (+)</t>
  </si>
  <si>
    <t>Energi för verksamhet som ingår i drift</t>
  </si>
  <si>
    <t>BBR-avgränsning år 1:</t>
  </si>
  <si>
    <t>BBR-avgränsning år 2:</t>
  </si>
  <si>
    <t>BBR-avgränsning år 3:</t>
  </si>
  <si>
    <t>Övrigt tillägg - ange vad</t>
  </si>
  <si>
    <t>Övrigt avdrag - ange vad</t>
  </si>
  <si>
    <t>Metod</t>
  </si>
  <si>
    <t>M/B/S</t>
  </si>
  <si>
    <t>Värme på hushåll/verksamhetsmätare</t>
  </si>
  <si>
    <t>Övrigt, ange</t>
  </si>
  <si>
    <r>
      <t>kWh/m</t>
    </r>
    <r>
      <rPr>
        <vertAlign val="superscript"/>
        <sz val="11"/>
        <color indexed="8"/>
        <rFont val="Franklin Gothic Book"/>
        <family val="2"/>
      </rPr>
      <t>2</t>
    </r>
    <r>
      <rPr>
        <sz val="11"/>
        <color indexed="8"/>
        <rFont val="Franklin Gothic Book"/>
        <family val="2"/>
      </rPr>
      <t>A</t>
    </r>
    <r>
      <rPr>
        <vertAlign val="subscript"/>
        <sz val="11"/>
        <color indexed="8"/>
        <rFont val="Franklin Gothic Book"/>
        <family val="2"/>
      </rPr>
      <t>temp</t>
    </r>
  </si>
  <si>
    <t>Korrigeringsunderlag för avvikelser i brukande</t>
  </si>
  <si>
    <t>Innetemperatur, vinter</t>
  </si>
  <si>
    <t>Innetemperatur, sommar</t>
  </si>
  <si>
    <r>
      <t>l/s,m</t>
    </r>
    <r>
      <rPr>
        <vertAlign val="superscript"/>
        <sz val="11"/>
        <color indexed="8"/>
        <rFont val="Franklin Gothic Book"/>
        <family val="2"/>
      </rPr>
      <t>2</t>
    </r>
    <r>
      <rPr>
        <sz val="11"/>
        <color indexed="8"/>
        <rFont val="Franklin Gothic Book"/>
        <family val="2"/>
      </rPr>
      <t>A</t>
    </r>
    <r>
      <rPr>
        <vertAlign val="subscript"/>
        <sz val="11"/>
        <color indexed="8"/>
        <rFont val="Franklin Gothic Book"/>
        <family val="2"/>
      </rPr>
      <t>temp</t>
    </r>
  </si>
  <si>
    <t>Korrigeringsresultat för uppmätt energianvändning</t>
  </si>
  <si>
    <r>
      <t>kWh/m</t>
    </r>
    <r>
      <rPr>
        <vertAlign val="superscript"/>
        <sz val="11"/>
        <color indexed="8"/>
        <rFont val="Franklin Gothic Book"/>
        <family val="2"/>
      </rPr>
      <t>2</t>
    </r>
    <r>
      <rPr>
        <sz val="11"/>
        <color indexed="8"/>
        <rFont val="Franklin Gothic Book"/>
        <family val="2"/>
      </rPr>
      <t>A</t>
    </r>
    <r>
      <rPr>
        <vertAlign val="subscript"/>
        <sz val="11"/>
        <color indexed="8"/>
        <rFont val="Franklin Gothic Book"/>
        <family val="2"/>
      </rPr>
      <t>temp</t>
    </r>
  </si>
  <si>
    <t>ÅR 2</t>
  </si>
  <si>
    <t>Indatavärden</t>
  </si>
  <si>
    <t>Energiprestandapåverkan</t>
  </si>
  <si>
    <t>resultat</t>
  </si>
  <si>
    <t>Fjärrkyla</t>
  </si>
  <si>
    <t>Luftflöden, närvaro</t>
  </si>
  <si>
    <t>Luftflöden ej närvaro</t>
  </si>
  <si>
    <r>
      <t>l/s,m</t>
    </r>
    <r>
      <rPr>
        <vertAlign val="superscript"/>
        <sz val="11"/>
        <rFont val="Franklin Gothic Book"/>
        <family val="2"/>
      </rPr>
      <t>2</t>
    </r>
    <r>
      <rPr>
        <sz val="11"/>
        <rFont val="Franklin Gothic Book"/>
        <family val="2"/>
      </rPr>
      <t>A</t>
    </r>
    <r>
      <rPr>
        <vertAlign val="subscript"/>
        <sz val="11"/>
        <rFont val="Franklin Gothic Book"/>
        <family val="2"/>
      </rPr>
      <t>temp</t>
    </r>
  </si>
  <si>
    <t>Uteluftsflöde vid närvaro</t>
  </si>
  <si>
    <t>Uteluftsflöde utanför närvarotid</t>
  </si>
  <si>
    <t>Solfångare</t>
  </si>
  <si>
    <r>
      <t>m</t>
    </r>
    <r>
      <rPr>
        <vertAlign val="superscript"/>
        <sz val="11"/>
        <color indexed="8"/>
        <rFont val="Franklin Gothic Book"/>
        <family val="2"/>
      </rPr>
      <t>2</t>
    </r>
  </si>
  <si>
    <t>Solceller</t>
  </si>
  <si>
    <t>Tappvarm-vatten</t>
  </si>
  <si>
    <t>Ange korrigeringens storlek i kWh/år</t>
  </si>
  <si>
    <t xml:space="preserve">  </t>
  </si>
  <si>
    <t>Egenproducerad el</t>
  </si>
  <si>
    <t>Markvärme utanför byggnad</t>
  </si>
  <si>
    <t>Mätvärden: M/F</t>
  </si>
  <si>
    <t>Fjärrkomfortkyla</t>
  </si>
  <si>
    <t>Verifierad</t>
  </si>
  <si>
    <t>Process-fjärrkyla</t>
  </si>
  <si>
    <t>Process-elkyla</t>
  </si>
  <si>
    <t>Elkyla</t>
  </si>
  <si>
    <t xml:space="preserve">Icke elvärmd </t>
  </si>
  <si>
    <t>Elvärmd</t>
  </si>
  <si>
    <t>Elkomfortkyla i icke elvärmd byggnad</t>
  </si>
  <si>
    <t>Elkomfortkyla i elvärmd byggnad</t>
  </si>
  <si>
    <t>Elvärme</t>
  </si>
  <si>
    <t>Driftel exkl. värme och kyla</t>
  </si>
  <si>
    <t>Köpt elvärme</t>
  </si>
  <si>
    <t>Solvärme</t>
  </si>
  <si>
    <t>Värme exkl. tappvarmvatten</t>
  </si>
  <si>
    <t>Verksamhetsenergi/hushållsenergi</t>
  </si>
  <si>
    <t>El exkl. värme och kyla</t>
  </si>
  <si>
    <t>Pellets</t>
  </si>
  <si>
    <t>Olja</t>
  </si>
  <si>
    <t>Ved</t>
  </si>
  <si>
    <t>El</t>
  </si>
  <si>
    <t>Gas</t>
  </si>
  <si>
    <t>Borrhål</t>
  </si>
  <si>
    <t>Ytjord</t>
  </si>
  <si>
    <t>Sjö</t>
  </si>
  <si>
    <t>Uteluft</t>
  </si>
  <si>
    <t>Frånluft</t>
  </si>
  <si>
    <t>Hygieniskt minimiuteluftflöde</t>
  </si>
  <si>
    <t>Frikyla</t>
  </si>
  <si>
    <t>Fastighetsbeteckning</t>
  </si>
  <si>
    <t>Tel.</t>
  </si>
  <si>
    <t>E-adress</t>
  </si>
  <si>
    <t>Avtalat krav/lokalt krav</t>
  </si>
  <si>
    <t>Byggherre:</t>
  </si>
  <si>
    <t>Verksamhets-/Hushållsenergi</t>
  </si>
  <si>
    <t>Underlag - mätplan</t>
  </si>
  <si>
    <t>Mätare för kyla</t>
  </si>
  <si>
    <t>Mätare för el</t>
  </si>
  <si>
    <t xml:space="preserve">Placering </t>
  </si>
  <si>
    <t>ID nr</t>
  </si>
  <si>
    <t>Mätartyp</t>
  </si>
  <si>
    <t>Placering</t>
  </si>
  <si>
    <t>Betjäningsområde</t>
  </si>
  <si>
    <t>Mätare för värme inkl tappvarmvatten</t>
  </si>
  <si>
    <t>Mätenhet</t>
  </si>
  <si>
    <t>Mätt/Fördelat M/F</t>
  </si>
  <si>
    <r>
      <t>Area A</t>
    </r>
    <r>
      <rPr>
        <vertAlign val="subscript"/>
        <sz val="11"/>
        <rFont val="Franklin Gothic Book"/>
        <family val="2"/>
      </rPr>
      <t>temp</t>
    </r>
    <r>
      <rPr>
        <sz val="11"/>
        <rFont val="Franklin Gothic Book"/>
        <family val="2"/>
      </rPr>
      <t xml:space="preserve"> bostad</t>
    </r>
  </si>
  <si>
    <r>
      <t>Area A</t>
    </r>
    <r>
      <rPr>
        <vertAlign val="subscript"/>
        <sz val="11"/>
        <rFont val="Franklin Gothic Book"/>
        <family val="2"/>
      </rPr>
      <t>temp</t>
    </r>
    <r>
      <rPr>
        <sz val="11"/>
        <rFont val="Franklin Gothic Book"/>
        <family val="2"/>
      </rPr>
      <t xml:space="preserve"> lokal</t>
    </r>
  </si>
  <si>
    <t>Gällande BBR-version, nr:</t>
  </si>
  <si>
    <t xml:space="preserve">BBR klimatzon: </t>
  </si>
  <si>
    <t>BBR klimatzon</t>
  </si>
  <si>
    <t>Uppföljning År 1</t>
  </si>
  <si>
    <t>Uppföljning År 2</t>
  </si>
  <si>
    <t>Uppföljning År 3</t>
  </si>
  <si>
    <t>Viktat BBR-energikrav:</t>
  </si>
  <si>
    <t>Byggnadskategori</t>
  </si>
  <si>
    <r>
      <t>kWh/m</t>
    </r>
    <r>
      <rPr>
        <vertAlign val="superscript"/>
        <sz val="11"/>
        <rFont val="Calibri"/>
        <family val="2"/>
      </rPr>
      <t>3</t>
    </r>
    <r>
      <rPr>
        <sz val="11"/>
        <color indexed="8"/>
        <rFont val="Calibri"/>
        <family val="2"/>
      </rPr>
      <t/>
    </r>
  </si>
  <si>
    <t>varav</t>
  </si>
  <si>
    <t>Lokaltyp 1 (ange)</t>
  </si>
  <si>
    <t>Lokaltyp 2 (ange)</t>
  </si>
  <si>
    <t>Lokaltyp 3 (ange)</t>
  </si>
  <si>
    <t>Summa area</t>
  </si>
  <si>
    <t>Typ av byggnad</t>
  </si>
  <si>
    <t>Garage</t>
  </si>
  <si>
    <r>
      <t xml:space="preserve"> m</t>
    </r>
    <r>
      <rPr>
        <vertAlign val="superscript"/>
        <sz val="11"/>
        <color indexed="8"/>
        <rFont val="Franklin Gothic Book"/>
        <family val="2"/>
      </rPr>
      <t xml:space="preserve">2 </t>
    </r>
  </si>
  <si>
    <t>Elvärmd byggnad, J/N:</t>
  </si>
  <si>
    <t>Vid avtal/bygglov</t>
  </si>
  <si>
    <t>Korrigering görs i Mätvärden kyla</t>
  </si>
  <si>
    <t>BBR-krav för bostäder inkl. effektkrav:</t>
  </si>
  <si>
    <t>Viktad beräkning</t>
  </si>
  <si>
    <t>brukarindata</t>
  </si>
  <si>
    <t>Utdatavärden</t>
  </si>
  <si>
    <t>Mätarkonstant</t>
  </si>
  <si>
    <t>N</t>
  </si>
  <si>
    <t>Varav:</t>
  </si>
  <si>
    <t>Bostad</t>
  </si>
  <si>
    <t>Datum för mätstart (ibruktagande):</t>
  </si>
  <si>
    <r>
      <t>kWh/m</t>
    </r>
    <r>
      <rPr>
        <vertAlign val="superscript"/>
        <sz val="10"/>
        <color indexed="8"/>
        <rFont val="Franklin Gothic Demi"/>
        <family val="2"/>
      </rPr>
      <t>2</t>
    </r>
    <r>
      <rPr>
        <sz val="10"/>
        <color indexed="8"/>
        <rFont val="Franklin Gothic Demi"/>
        <family val="2"/>
      </rPr>
      <t xml:space="preserve"> A</t>
    </r>
    <r>
      <rPr>
        <vertAlign val="subscript"/>
        <sz val="10"/>
        <color indexed="8"/>
        <rFont val="Franklin Gothic Demi"/>
        <family val="2"/>
      </rPr>
      <t>temp</t>
    </r>
  </si>
  <si>
    <r>
      <t>kWh/m</t>
    </r>
    <r>
      <rPr>
        <vertAlign val="superscript"/>
        <sz val="10"/>
        <color indexed="8"/>
        <rFont val="Calibri"/>
        <family val="2"/>
      </rPr>
      <t>2</t>
    </r>
    <r>
      <rPr>
        <sz val="10"/>
        <color indexed="8"/>
        <rFont val="Calibri"/>
        <family val="2"/>
      </rPr>
      <t xml:space="preserve"> A</t>
    </r>
    <r>
      <rPr>
        <vertAlign val="subscript"/>
        <sz val="10"/>
        <color indexed="8"/>
        <rFont val="Calibri"/>
        <family val="2"/>
      </rPr>
      <t>temp</t>
    </r>
  </si>
  <si>
    <t>Metod för normalårskorrigering:</t>
  </si>
  <si>
    <t>Normalårskorrigerad uppvärmning</t>
  </si>
  <si>
    <t>Ort</t>
  </si>
  <si>
    <t>Ort för normalårskorrigering:</t>
  </si>
  <si>
    <t>Normalårs-korrigeringsfaktor</t>
  </si>
  <si>
    <t>Utförd av</t>
  </si>
  <si>
    <t>Korrigeringsunderlag - mätvärden värme och tappvarmvatten</t>
  </si>
  <si>
    <t>Sveby verifieringsmall ver. 1.0, 121015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</si>
</sst>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yyyy/mm/dd;@"/>
    <numFmt numFmtId="166" formatCode="#,##0.0"/>
  </numFmts>
  <fonts count="57" x14ac:knownFonts="1">
    <font>
      <sz val="11"/>
      <color theme="1"/>
      <name val="Calibri"/>
      <family val="2"/>
      <scheme val="minor"/>
    </font>
    <font>
      <b/>
      <sz val="14"/>
      <name val="Arial"/>
      <family val="2"/>
    </font>
    <font>
      <sz val="8"/>
      <name val="Arial"/>
      <family val="2"/>
    </font>
    <font>
      <b/>
      <sz val="14"/>
      <name val="Franklin Gothic Book"/>
      <family val="2"/>
    </font>
    <font>
      <sz val="8"/>
      <name val="Franklin Gothic Book"/>
      <family val="2"/>
    </font>
    <font>
      <sz val="12"/>
      <name val="Franklin Gothic Book"/>
      <family val="2"/>
    </font>
    <font>
      <sz val="10"/>
      <color indexed="8"/>
      <name val="Franklin Gothic Book"/>
      <family val="2"/>
    </font>
    <font>
      <sz val="8"/>
      <name val="Tahoma"/>
      <family val="2"/>
    </font>
    <font>
      <sz val="9"/>
      <color indexed="81"/>
      <name val="Tahoma"/>
      <family val="2"/>
    </font>
    <font>
      <sz val="9"/>
      <name val="Arial"/>
      <family val="2"/>
    </font>
    <font>
      <b/>
      <sz val="9"/>
      <name val="Arial"/>
      <family val="2"/>
    </font>
    <font>
      <sz val="11"/>
      <color indexed="8"/>
      <name val="Franklin Gothic Book"/>
      <family val="2"/>
    </font>
    <font>
      <sz val="11"/>
      <name val="Franklin Gothic Book"/>
      <family val="2"/>
    </font>
    <font>
      <vertAlign val="superscript"/>
      <sz val="11"/>
      <color indexed="8"/>
      <name val="Franklin Gothic Book"/>
      <family val="2"/>
    </font>
    <font>
      <vertAlign val="subscript"/>
      <sz val="11"/>
      <color indexed="8"/>
      <name val="Franklin Gothic Book"/>
      <family val="2"/>
    </font>
    <font>
      <sz val="11"/>
      <color indexed="8"/>
      <name val="Calibri"/>
      <family val="2"/>
    </font>
    <font>
      <sz val="12"/>
      <name val="Franklin Gothic Demi"/>
      <family val="2"/>
    </font>
    <font>
      <sz val="11"/>
      <name val="Franklin Gothic Demi"/>
      <family val="2"/>
    </font>
    <font>
      <sz val="18"/>
      <name val="Franklin Gothic Demi"/>
      <family val="2"/>
    </font>
    <font>
      <vertAlign val="superscript"/>
      <sz val="10"/>
      <color indexed="8"/>
      <name val="Franklin Gothic Demi"/>
      <family val="2"/>
    </font>
    <font>
      <sz val="10"/>
      <color indexed="8"/>
      <name val="Franklin Gothic Demi"/>
      <family val="2"/>
    </font>
    <font>
      <vertAlign val="subscript"/>
      <sz val="10"/>
      <color indexed="8"/>
      <name val="Franklin Gothic Demi"/>
      <family val="2"/>
    </font>
    <font>
      <vertAlign val="superscript"/>
      <sz val="10"/>
      <color indexed="8"/>
      <name val="Franklin Gothic Book"/>
      <family val="2"/>
    </font>
    <font>
      <vertAlign val="subscript"/>
      <sz val="10"/>
      <color indexed="8"/>
      <name val="Franklin Gothic Book"/>
      <family val="2"/>
    </font>
    <font>
      <sz val="11"/>
      <color indexed="8"/>
      <name val="Franklin Gothic Demi"/>
      <family val="2"/>
    </font>
    <font>
      <vertAlign val="superscript"/>
      <sz val="9"/>
      <name val="Arial"/>
      <family val="2"/>
    </font>
    <font>
      <vertAlign val="superscript"/>
      <sz val="11"/>
      <color indexed="8"/>
      <name val="Franklin Gothic Demi"/>
      <family val="2"/>
    </font>
    <font>
      <sz val="9"/>
      <name val="Franklin Gothic Book"/>
      <family val="2"/>
    </font>
    <font>
      <vertAlign val="subscript"/>
      <sz val="11"/>
      <color indexed="8"/>
      <name val="Franklin Gothic Demi"/>
      <family val="2"/>
    </font>
    <font>
      <vertAlign val="subscript"/>
      <sz val="11"/>
      <name val="Franklin Gothic Book"/>
      <family val="2"/>
    </font>
    <font>
      <vertAlign val="superscript"/>
      <sz val="9"/>
      <name val="Franklin Gothic Book"/>
      <family val="2"/>
    </font>
    <font>
      <vertAlign val="superscript"/>
      <sz val="11"/>
      <name val="Franklin Gothic Book"/>
      <family val="2"/>
    </font>
    <font>
      <b/>
      <sz val="9"/>
      <color indexed="81"/>
      <name val="Tahoma"/>
      <family val="2"/>
    </font>
    <font>
      <vertAlign val="superscript"/>
      <sz val="11"/>
      <name val="Calibri"/>
      <family val="2"/>
    </font>
    <font>
      <sz val="9"/>
      <color indexed="81"/>
      <name val="Franklin Gothic Book"/>
      <family val="2"/>
    </font>
    <font>
      <vertAlign val="superscript"/>
      <sz val="10"/>
      <color indexed="8"/>
      <name val="Calibri"/>
      <family val="2"/>
    </font>
    <font>
      <sz val="10"/>
      <color indexed="8"/>
      <name val="Calibri"/>
      <family val="2"/>
    </font>
    <font>
      <vertAlign val="subscript"/>
      <sz val="10"/>
      <color indexed="8"/>
      <name val="Calibri"/>
      <family val="2"/>
    </font>
    <font>
      <sz val="10"/>
      <color indexed="81"/>
      <name val="Franklin Gothic Book"/>
      <family val="2"/>
    </font>
    <font>
      <sz val="10"/>
      <color indexed="81"/>
      <name val="Franklin Gothic Demi"/>
      <family val="2"/>
    </font>
    <font>
      <sz val="11"/>
      <color theme="1"/>
      <name val="Franklin Gothic Book"/>
      <family val="2"/>
    </font>
    <font>
      <sz val="11"/>
      <name val="Calibri"/>
      <family val="2"/>
      <scheme val="minor"/>
    </font>
    <font>
      <sz val="10"/>
      <color theme="1"/>
      <name val="Calibri"/>
      <family val="2"/>
      <scheme val="minor"/>
    </font>
    <font>
      <b/>
      <sz val="11"/>
      <color theme="1"/>
      <name val="Calibri"/>
      <family val="2"/>
      <scheme val="minor"/>
    </font>
    <font>
      <sz val="11"/>
      <color theme="1"/>
      <name val="Franklin Gothic Demi"/>
      <family val="2"/>
    </font>
    <font>
      <sz val="10"/>
      <color theme="1"/>
      <name val="Franklin Gothic Demi"/>
      <family val="2"/>
    </font>
    <font>
      <sz val="16"/>
      <color theme="1"/>
      <name val="Franklin Gothic Demi"/>
      <family val="2"/>
    </font>
    <font>
      <sz val="10"/>
      <color theme="1"/>
      <name val="Franklin Gothic Book"/>
      <family val="2"/>
    </font>
    <font>
      <sz val="11"/>
      <color rgb="FFFF0000"/>
      <name val="Franklin Gothic Book"/>
      <family val="2"/>
    </font>
    <font>
      <sz val="14"/>
      <color theme="1"/>
      <name val="Franklin Gothic Demi"/>
      <family val="2"/>
    </font>
    <font>
      <b/>
      <sz val="11"/>
      <color theme="1"/>
      <name val="Franklin Gothic Demi"/>
      <family val="2"/>
    </font>
    <font>
      <sz val="11"/>
      <color rgb="FFFF0000"/>
      <name val="Franklin Gothic Demi"/>
      <family val="2"/>
    </font>
    <font>
      <sz val="11"/>
      <color rgb="FF92D050"/>
      <name val="Franklin Gothic Book"/>
      <family val="2"/>
    </font>
    <font>
      <sz val="11"/>
      <color rgb="FF99CCFF"/>
      <name val="Calibri"/>
      <family val="2"/>
      <scheme val="minor"/>
    </font>
    <font>
      <sz val="11"/>
      <color rgb="FFFF0000"/>
      <name val="Calibri"/>
      <family val="2"/>
      <scheme val="minor"/>
    </font>
    <font>
      <b/>
      <sz val="11"/>
      <color theme="1"/>
      <name val="Franklin Gothic Book"/>
      <family val="2"/>
    </font>
    <font>
      <sz val="8"/>
      <color theme="1"/>
      <name val="Franklin Gothic Book"/>
      <family val="2"/>
    </font>
  </fonts>
  <fills count="7">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74">
    <border>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s>
  <cellStyleXfs count="1">
    <xf numFmtId="0" fontId="0" fillId="0" borderId="0"/>
  </cellStyleXfs>
  <cellXfs count="528">
    <xf numFmtId="0" fontId="0" fillId="0" borderId="0" xfId="0"/>
    <xf numFmtId="0" fontId="1" fillId="2" borderId="0"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right"/>
    </xf>
    <xf numFmtId="0" fontId="0" fillId="2" borderId="0" xfId="0" applyFill="1" applyBorder="1" applyProtection="1"/>
    <xf numFmtId="0" fontId="0" fillId="2" borderId="0" xfId="0" applyFill="1" applyBorder="1" applyAlignment="1" applyProtection="1">
      <alignment horizontal="right"/>
    </xf>
    <xf numFmtId="0" fontId="40" fillId="2" borderId="0" xfId="0" applyFont="1" applyFill="1" applyBorder="1" applyProtection="1"/>
    <xf numFmtId="0" fontId="3" fillId="2" borderId="0" xfId="0" applyFont="1" applyFill="1" applyBorder="1" applyProtection="1"/>
    <xf numFmtId="0" fontId="4" fillId="2" borderId="0" xfId="0" applyFont="1" applyFill="1" applyBorder="1" applyProtection="1"/>
    <xf numFmtId="0" fontId="5" fillId="2" borderId="0" xfId="0" applyFont="1" applyFill="1" applyBorder="1" applyAlignment="1" applyProtection="1">
      <alignment horizontal="left"/>
    </xf>
    <xf numFmtId="0" fontId="40" fillId="2" borderId="0" xfId="0" applyFont="1" applyFill="1" applyBorder="1" applyAlignment="1" applyProtection="1">
      <alignment horizontal="right"/>
    </xf>
    <xf numFmtId="0" fontId="6" fillId="2" borderId="0" xfId="0" applyFont="1" applyFill="1" applyBorder="1" applyAlignment="1" applyProtection="1">
      <alignment horizontal="left"/>
    </xf>
    <xf numFmtId="0" fontId="40" fillId="2" borderId="0" xfId="0" applyFont="1" applyFill="1" applyBorder="1" applyAlignment="1" applyProtection="1">
      <alignment horizontal="left"/>
    </xf>
    <xf numFmtId="0" fontId="41" fillId="2" borderId="0" xfId="0" applyFont="1" applyFill="1" applyBorder="1" applyAlignment="1" applyProtection="1">
      <alignment horizontal="right"/>
    </xf>
    <xf numFmtId="0" fontId="12" fillId="2" borderId="0" xfId="0" applyFont="1" applyFill="1" applyBorder="1" applyAlignment="1" applyProtection="1">
      <alignment horizontal="left"/>
    </xf>
    <xf numFmtId="0" fontId="12" fillId="2" borderId="0" xfId="0" applyFont="1" applyFill="1" applyBorder="1" applyAlignment="1" applyProtection="1">
      <alignment horizontal="right"/>
    </xf>
    <xf numFmtId="0" fontId="0" fillId="2" borderId="0" xfId="0" applyFont="1" applyFill="1" applyBorder="1" applyAlignment="1" applyProtection="1">
      <alignment horizontal="right"/>
    </xf>
    <xf numFmtId="0" fontId="2" fillId="3" borderId="0" xfId="0" applyFont="1" applyFill="1" applyBorder="1" applyAlignment="1" applyProtection="1">
      <alignment horizontal="right"/>
    </xf>
    <xf numFmtId="0" fontId="0" fillId="3" borderId="0" xfId="0" applyFill="1"/>
    <xf numFmtId="0" fontId="42" fillId="3" borderId="0" xfId="0" applyFont="1" applyFill="1"/>
    <xf numFmtId="0" fontId="0" fillId="3" borderId="0" xfId="0" applyFill="1" applyBorder="1"/>
    <xf numFmtId="0" fontId="43" fillId="3" borderId="1" xfId="0" applyFont="1" applyFill="1" applyBorder="1"/>
    <xf numFmtId="0" fontId="43" fillId="3" borderId="2" xfId="0" applyFont="1" applyFill="1" applyBorder="1" applyAlignment="1">
      <alignment horizontal="center"/>
    </xf>
    <xf numFmtId="0" fontId="43" fillId="3" borderId="3" xfId="0" applyFont="1" applyFill="1" applyBorder="1" applyAlignment="1">
      <alignment horizontal="center"/>
    </xf>
    <xf numFmtId="0" fontId="43" fillId="3" borderId="4" xfId="0" applyFont="1" applyFill="1" applyBorder="1" applyAlignment="1">
      <alignment horizontal="center"/>
    </xf>
    <xf numFmtId="0" fontId="17" fillId="2" borderId="0" xfId="0" applyFont="1" applyFill="1" applyBorder="1" applyAlignment="1" applyProtection="1">
      <alignment horizontal="left"/>
    </xf>
    <xf numFmtId="0" fontId="16" fillId="2" borderId="0" xfId="0" applyFont="1" applyFill="1" applyBorder="1" applyAlignment="1" applyProtection="1">
      <alignment horizontal="left"/>
    </xf>
    <xf numFmtId="0" fontId="18" fillId="2" borderId="0" xfId="0" applyFont="1" applyFill="1" applyBorder="1" applyProtection="1"/>
    <xf numFmtId="0" fontId="44" fillId="4" borderId="5" xfId="0" applyFont="1" applyFill="1" applyBorder="1" applyAlignment="1" applyProtection="1">
      <alignment horizontal="center"/>
    </xf>
    <xf numFmtId="0" fontId="40" fillId="2" borderId="6" xfId="0" applyFont="1" applyFill="1" applyBorder="1" applyProtection="1"/>
    <xf numFmtId="0" fontId="40" fillId="2" borderId="7" xfId="0" applyFont="1" applyFill="1" applyBorder="1" applyProtection="1"/>
    <xf numFmtId="0" fontId="40" fillId="3" borderId="0" xfId="0" applyFont="1" applyFill="1" applyBorder="1" applyAlignment="1" applyProtection="1">
      <alignment horizontal="left"/>
    </xf>
    <xf numFmtId="0" fontId="44" fillId="3" borderId="5" xfId="0" applyFont="1" applyFill="1" applyBorder="1" applyAlignment="1">
      <alignment horizontal="center" wrapText="1"/>
    </xf>
    <xf numFmtId="0" fontId="45" fillId="3" borderId="8" xfId="0" applyFont="1" applyFill="1" applyBorder="1" applyAlignment="1">
      <alignment horizontal="center"/>
    </xf>
    <xf numFmtId="0" fontId="45" fillId="3" borderId="8" xfId="0" applyFont="1" applyFill="1" applyBorder="1"/>
    <xf numFmtId="0" fontId="45" fillId="3" borderId="9" xfId="0" applyFont="1" applyFill="1" applyBorder="1" applyAlignment="1">
      <alignment horizontal="center"/>
    </xf>
    <xf numFmtId="0" fontId="45" fillId="3" borderId="2" xfId="0" applyFont="1" applyFill="1" applyBorder="1" applyAlignment="1">
      <alignment horizontal="center"/>
    </xf>
    <xf numFmtId="0" fontId="45" fillId="3" borderId="10" xfId="0" applyFont="1" applyFill="1" applyBorder="1" applyAlignment="1">
      <alignment horizontal="center"/>
    </xf>
    <xf numFmtId="0" fontId="45" fillId="3" borderId="3" xfId="0" applyFont="1" applyFill="1" applyBorder="1" applyAlignment="1">
      <alignment horizontal="center"/>
    </xf>
    <xf numFmtId="0" fontId="40" fillId="3" borderId="0" xfId="0" applyFont="1" applyFill="1"/>
    <xf numFmtId="0" fontId="43" fillId="3" borderId="11" xfId="0" applyFont="1" applyFill="1" applyBorder="1"/>
    <xf numFmtId="0" fontId="0" fillId="3" borderId="12" xfId="0" applyFill="1" applyBorder="1"/>
    <xf numFmtId="0" fontId="44" fillId="3" borderId="5" xfId="0" applyFont="1" applyFill="1" applyBorder="1" applyAlignment="1">
      <alignment horizontal="center"/>
    </xf>
    <xf numFmtId="0" fontId="44" fillId="3" borderId="13" xfId="0" applyFont="1" applyFill="1" applyBorder="1" applyAlignment="1">
      <alignment horizontal="center"/>
    </xf>
    <xf numFmtId="0" fontId="40" fillId="3" borderId="0" xfId="0" applyFont="1" applyFill="1" applyAlignment="1">
      <alignment horizontal="right"/>
    </xf>
    <xf numFmtId="0" fontId="40" fillId="4" borderId="13" xfId="0" applyFont="1" applyFill="1" applyBorder="1"/>
    <xf numFmtId="0" fontId="40" fillId="3" borderId="6" xfId="0" applyFont="1" applyFill="1" applyBorder="1" applyAlignment="1">
      <alignment horizontal="right"/>
    </xf>
    <xf numFmtId="0" fontId="40" fillId="3" borderId="1" xfId="0" applyFont="1" applyFill="1" applyBorder="1" applyAlignment="1">
      <alignment horizontal="right"/>
    </xf>
    <xf numFmtId="0" fontId="40" fillId="5" borderId="14" xfId="0" applyFont="1" applyFill="1" applyBorder="1"/>
    <xf numFmtId="0" fontId="46" fillId="3" borderId="0" xfId="0" applyFont="1" applyFill="1"/>
    <xf numFmtId="0" fontId="44" fillId="3" borderId="0" xfId="0" applyFont="1" applyFill="1"/>
    <xf numFmtId="0" fontId="47" fillId="3" borderId="0" xfId="0" applyFont="1" applyFill="1"/>
    <xf numFmtId="0" fontId="48" fillId="3" borderId="0" xfId="0" applyFont="1" applyFill="1"/>
    <xf numFmtId="0" fontId="40" fillId="3" borderId="0" xfId="0" applyFont="1" applyFill="1" applyBorder="1"/>
    <xf numFmtId="0" fontId="40" fillId="3" borderId="15" xfId="0" applyFont="1" applyFill="1" applyBorder="1" applyAlignment="1">
      <alignment horizontal="right"/>
    </xf>
    <xf numFmtId="0" fontId="40" fillId="3" borderId="15" xfId="0" applyFont="1" applyFill="1" applyBorder="1"/>
    <xf numFmtId="0" fontId="17" fillId="3" borderId="16" xfId="0" applyFont="1" applyFill="1" applyBorder="1" applyAlignment="1">
      <alignment horizontal="right"/>
    </xf>
    <xf numFmtId="0" fontId="44" fillId="4" borderId="17" xfId="0" applyFont="1" applyFill="1" applyBorder="1"/>
    <xf numFmtId="0" fontId="44" fillId="3" borderId="18" xfId="0" applyFont="1" applyFill="1" applyBorder="1" applyAlignment="1">
      <alignment horizontal="center" wrapText="1"/>
    </xf>
    <xf numFmtId="0" fontId="44" fillId="3" borderId="19" xfId="0" applyFont="1" applyFill="1" applyBorder="1" applyAlignment="1">
      <alignment horizontal="center" wrapText="1"/>
    </xf>
    <xf numFmtId="0" fontId="40" fillId="3" borderId="20" xfId="0" applyFont="1" applyFill="1" applyBorder="1"/>
    <xf numFmtId="0" fontId="40" fillId="3" borderId="12" xfId="0" applyFont="1" applyFill="1" applyBorder="1"/>
    <xf numFmtId="0" fontId="40" fillId="3" borderId="21" xfId="0" applyFont="1" applyFill="1" applyBorder="1"/>
    <xf numFmtId="0" fontId="44" fillId="3" borderId="22" xfId="0" applyFont="1" applyFill="1" applyBorder="1" applyAlignment="1">
      <alignment wrapText="1"/>
    </xf>
    <xf numFmtId="0" fontId="44" fillId="3" borderId="17" xfId="0" applyFont="1" applyFill="1" applyBorder="1" applyAlignment="1">
      <alignment horizontal="center" wrapText="1"/>
    </xf>
    <xf numFmtId="0" fontId="0" fillId="3" borderId="23" xfId="0" applyFill="1" applyBorder="1"/>
    <xf numFmtId="0" fontId="0" fillId="3" borderId="24" xfId="0" applyFill="1" applyBorder="1"/>
    <xf numFmtId="0" fontId="9" fillId="3" borderId="6" xfId="0" applyFont="1" applyFill="1" applyBorder="1"/>
    <xf numFmtId="0" fontId="9" fillId="3" borderId="7" xfId="0" applyFont="1" applyFill="1" applyBorder="1" applyAlignment="1">
      <alignment vertical="center"/>
    </xf>
    <xf numFmtId="0" fontId="9" fillId="3" borderId="0" xfId="0" applyFont="1" applyFill="1" applyBorder="1"/>
    <xf numFmtId="0" fontId="9" fillId="3" borderId="7" xfId="0" applyFont="1" applyFill="1" applyBorder="1"/>
    <xf numFmtId="0" fontId="10" fillId="3" borderId="7" xfId="0" applyFont="1" applyFill="1" applyBorder="1" applyAlignment="1">
      <alignment horizontal="left"/>
    </xf>
    <xf numFmtId="0" fontId="44" fillId="3" borderId="1" xfId="0" applyFont="1" applyFill="1" applyBorder="1"/>
    <xf numFmtId="0" fontId="44" fillId="3" borderId="9" xfId="0" applyFont="1" applyFill="1" applyBorder="1"/>
    <xf numFmtId="0" fontId="44" fillId="3" borderId="2" xfId="0" applyFont="1" applyFill="1" applyBorder="1"/>
    <xf numFmtId="0" fontId="44" fillId="3" borderId="4" xfId="0" applyFont="1" applyFill="1" applyBorder="1"/>
    <xf numFmtId="0" fontId="44" fillId="3" borderId="25" xfId="0" applyFont="1" applyFill="1" applyBorder="1"/>
    <xf numFmtId="0" fontId="44" fillId="3" borderId="19" xfId="0" applyFont="1" applyFill="1" applyBorder="1" applyAlignment="1">
      <alignment horizontal="center"/>
    </xf>
    <xf numFmtId="0" fontId="44" fillId="3" borderId="26" xfId="0" applyFont="1" applyFill="1" applyBorder="1" applyAlignment="1">
      <alignment horizontal="center"/>
    </xf>
    <xf numFmtId="0" fontId="44" fillId="3" borderId="9" xfId="0" applyFont="1" applyFill="1" applyBorder="1" applyAlignment="1">
      <alignment horizontal="center"/>
    </xf>
    <xf numFmtId="0" fontId="44" fillId="3" borderId="6" xfId="0" applyFont="1" applyFill="1" applyBorder="1" applyAlignment="1">
      <alignment horizontal="left"/>
    </xf>
    <xf numFmtId="0" fontId="44" fillId="3" borderId="1" xfId="0" applyFont="1" applyFill="1" applyBorder="1" applyAlignment="1">
      <alignment horizontal="left"/>
    </xf>
    <xf numFmtId="0" fontId="49" fillId="3" borderId="0" xfId="0" applyFont="1" applyFill="1"/>
    <xf numFmtId="0" fontId="12" fillId="3" borderId="27" xfId="0" applyFont="1" applyFill="1" applyBorder="1"/>
    <xf numFmtId="0" fontId="12" fillId="3" borderId="28" xfId="0" applyFont="1" applyFill="1" applyBorder="1"/>
    <xf numFmtId="0" fontId="12" fillId="3" borderId="29" xfId="0" applyFont="1" applyFill="1" applyBorder="1"/>
    <xf numFmtId="0" fontId="17" fillId="3" borderId="6" xfId="0" applyFont="1" applyFill="1" applyBorder="1"/>
    <xf numFmtId="0" fontId="12" fillId="3" borderId="0" xfId="0" applyFont="1" applyFill="1" applyBorder="1"/>
    <xf numFmtId="0" fontId="12" fillId="3" borderId="7" xfId="0" applyFont="1" applyFill="1" applyBorder="1"/>
    <xf numFmtId="0" fontId="49" fillId="3" borderId="6" xfId="0" applyFont="1" applyFill="1" applyBorder="1"/>
    <xf numFmtId="0" fontId="12" fillId="3" borderId="4" xfId="0" applyFont="1" applyFill="1" applyBorder="1"/>
    <xf numFmtId="0" fontId="49" fillId="3" borderId="30" xfId="0" applyFont="1" applyFill="1" applyBorder="1"/>
    <xf numFmtId="0" fontId="12" fillId="4" borderId="27" xfId="0" applyFont="1" applyFill="1" applyBorder="1" applyAlignment="1">
      <alignment horizontal="center"/>
    </xf>
    <xf numFmtId="0" fontId="17" fillId="3" borderId="0" xfId="0" applyFont="1" applyFill="1" applyBorder="1" applyAlignment="1">
      <alignment horizontal="center"/>
    </xf>
    <xf numFmtId="0" fontId="17" fillId="3" borderId="2" xfId="0" applyFont="1" applyFill="1" applyBorder="1" applyAlignment="1">
      <alignment horizontal="center"/>
    </xf>
    <xf numFmtId="0" fontId="12" fillId="3" borderId="31" xfId="0" applyFont="1" applyFill="1" applyBorder="1"/>
    <xf numFmtId="0" fontId="12" fillId="3" borderId="32" xfId="0" applyFont="1" applyFill="1" applyBorder="1"/>
    <xf numFmtId="0" fontId="44" fillId="3" borderId="33" xfId="0" applyFont="1" applyFill="1" applyBorder="1"/>
    <xf numFmtId="0" fontId="40" fillId="3" borderId="6" xfId="0" applyFont="1" applyFill="1" applyBorder="1"/>
    <xf numFmtId="0" fontId="40" fillId="4" borderId="34" xfId="0" applyFont="1" applyFill="1" applyBorder="1"/>
    <xf numFmtId="0" fontId="44" fillId="3" borderId="8" xfId="0" applyFont="1" applyFill="1" applyBorder="1" applyAlignment="1">
      <alignment horizontal="center"/>
    </xf>
    <xf numFmtId="0" fontId="44" fillId="3" borderId="35" xfId="0" applyFont="1" applyFill="1" applyBorder="1" applyAlignment="1">
      <alignment horizontal="center"/>
    </xf>
    <xf numFmtId="0" fontId="46" fillId="3" borderId="0" xfId="0" applyFont="1" applyFill="1" applyAlignment="1">
      <alignment horizontal="left"/>
    </xf>
    <xf numFmtId="0" fontId="50" fillId="3" borderId="17" xfId="0" applyFont="1" applyFill="1" applyBorder="1"/>
    <xf numFmtId="0" fontId="44" fillId="3" borderId="17" xfId="0" applyFont="1" applyFill="1" applyBorder="1" applyAlignment="1">
      <alignment horizontal="center"/>
    </xf>
    <xf numFmtId="0" fontId="44" fillId="3" borderId="5" xfId="0" applyFont="1" applyFill="1" applyBorder="1" applyAlignment="1">
      <alignment horizontal="center" vertical="top" wrapText="1"/>
    </xf>
    <xf numFmtId="0" fontId="44" fillId="3" borderId="1" xfId="0" applyFont="1" applyFill="1" applyBorder="1" applyAlignment="1">
      <alignment vertical="top"/>
    </xf>
    <xf numFmtId="0" fontId="44" fillId="3" borderId="9" xfId="0" applyFont="1" applyFill="1" applyBorder="1" applyAlignment="1">
      <alignment horizontal="center" vertical="top"/>
    </xf>
    <xf numFmtId="0" fontId="44" fillId="3" borderId="2" xfId="0" applyFont="1" applyFill="1" applyBorder="1" applyAlignment="1">
      <alignment horizontal="center" vertical="top"/>
    </xf>
    <xf numFmtId="0" fontId="44" fillId="3" borderId="8" xfId="0" applyFont="1" applyFill="1" applyBorder="1" applyAlignment="1">
      <alignment horizontal="center" vertical="top"/>
    </xf>
    <xf numFmtId="0" fontId="10" fillId="3" borderId="0" xfId="0" applyFont="1" applyFill="1" applyBorder="1" applyAlignment="1">
      <alignment horizontal="left"/>
    </xf>
    <xf numFmtId="0" fontId="40" fillId="3" borderId="24" xfId="0" applyFont="1" applyFill="1" applyBorder="1"/>
    <xf numFmtId="0" fontId="49" fillId="3" borderId="19" xfId="0" applyFont="1" applyFill="1" applyBorder="1"/>
    <xf numFmtId="0" fontId="40" fillId="4" borderId="8" xfId="0" applyFont="1" applyFill="1" applyBorder="1"/>
    <xf numFmtId="0" fontId="40" fillId="4" borderId="34" xfId="0" applyFont="1" applyFill="1" applyBorder="1" applyAlignment="1">
      <alignment horizontal="center"/>
    </xf>
    <xf numFmtId="0" fontId="40" fillId="4" borderId="13" xfId="0" applyFont="1" applyFill="1" applyBorder="1" applyAlignment="1">
      <alignment horizontal="center"/>
    </xf>
    <xf numFmtId="0" fontId="40" fillId="4" borderId="36" xfId="0" applyFont="1" applyFill="1" applyBorder="1" applyAlignment="1">
      <alignment horizontal="center"/>
    </xf>
    <xf numFmtId="0" fontId="40" fillId="4" borderId="8" xfId="0" applyFont="1" applyFill="1" applyBorder="1" applyAlignment="1">
      <alignment horizontal="center"/>
    </xf>
    <xf numFmtId="0" fontId="40" fillId="2" borderId="0" xfId="0" applyFont="1" applyFill="1" applyBorder="1" applyAlignment="1" applyProtection="1">
      <alignment horizontal="left" vertical="top"/>
    </xf>
    <xf numFmtId="0" fontId="12" fillId="3" borderId="0" xfId="0" applyFont="1" applyFill="1" applyBorder="1" applyAlignment="1">
      <alignment vertical="top"/>
    </xf>
    <xf numFmtId="0" fontId="12" fillId="3" borderId="7" xfId="0" applyFont="1" applyFill="1" applyBorder="1" applyAlignment="1">
      <alignment vertical="top"/>
    </xf>
    <xf numFmtId="0" fontId="40" fillId="3" borderId="0" xfId="0" applyFont="1" applyFill="1" applyBorder="1" applyProtection="1"/>
    <xf numFmtId="0" fontId="44" fillId="3" borderId="22" xfId="0" applyFont="1" applyFill="1" applyBorder="1" applyAlignment="1">
      <alignment horizontal="center"/>
    </xf>
    <xf numFmtId="0" fontId="44" fillId="3" borderId="0" xfId="0" applyFont="1" applyFill="1" applyBorder="1"/>
    <xf numFmtId="1" fontId="12" fillId="4" borderId="32" xfId="0" applyNumberFormat="1" applyFont="1" applyFill="1" applyBorder="1" applyAlignment="1">
      <alignment horizontal="center"/>
    </xf>
    <xf numFmtId="1" fontId="12" fillId="4" borderId="37" xfId="0" applyNumberFormat="1" applyFont="1" applyFill="1" applyBorder="1" applyAlignment="1">
      <alignment horizontal="center"/>
    </xf>
    <xf numFmtId="1" fontId="12" fillId="4" borderId="16" xfId="0" applyNumberFormat="1" applyFont="1" applyFill="1" applyBorder="1" applyAlignment="1">
      <alignment horizontal="center"/>
    </xf>
    <xf numFmtId="164" fontId="12" fillId="4" borderId="16" xfId="0" applyNumberFormat="1" applyFont="1" applyFill="1" applyBorder="1" applyAlignment="1">
      <alignment horizontal="center"/>
    </xf>
    <xf numFmtId="164" fontId="12" fillId="4" borderId="37" xfId="0" applyNumberFormat="1" applyFont="1" applyFill="1" applyBorder="1" applyAlignment="1">
      <alignment horizontal="center"/>
    </xf>
    <xf numFmtId="0" fontId="44" fillId="3" borderId="35" xfId="0" applyFont="1" applyFill="1" applyBorder="1" applyAlignment="1">
      <alignment horizontal="left"/>
    </xf>
    <xf numFmtId="0" fontId="51" fillId="3" borderId="0" xfId="0" applyFont="1" applyFill="1"/>
    <xf numFmtId="0" fontId="40" fillId="3" borderId="13" xfId="0" applyFont="1" applyFill="1" applyBorder="1"/>
    <xf numFmtId="0" fontId="44" fillId="3" borderId="38" xfId="0" applyFont="1" applyFill="1" applyBorder="1" applyAlignment="1">
      <alignment horizontal="center"/>
    </xf>
    <xf numFmtId="0" fontId="0" fillId="3" borderId="34" xfId="0" applyFill="1" applyBorder="1"/>
    <xf numFmtId="0" fontId="0" fillId="3" borderId="39" xfId="0" applyFill="1" applyBorder="1"/>
    <xf numFmtId="0" fontId="0" fillId="3" borderId="40" xfId="0" applyFill="1" applyBorder="1"/>
    <xf numFmtId="0" fontId="40" fillId="6" borderId="13" xfId="0" applyFont="1" applyFill="1" applyBorder="1" applyAlignment="1">
      <alignment horizontal="center"/>
    </xf>
    <xf numFmtId="0" fontId="40" fillId="3" borderId="13" xfId="0" applyFont="1" applyFill="1" applyBorder="1" applyAlignment="1">
      <alignment horizontal="center"/>
    </xf>
    <xf numFmtId="0" fontId="52" fillId="3" borderId="13" xfId="0" applyFont="1" applyFill="1" applyBorder="1" applyAlignment="1">
      <alignment horizontal="center"/>
    </xf>
    <xf numFmtId="0" fontId="40" fillId="3" borderId="41" xfId="0" applyFont="1" applyFill="1" applyBorder="1" applyAlignment="1">
      <alignment horizontal="center"/>
    </xf>
    <xf numFmtId="0" fontId="40" fillId="3" borderId="14" xfId="0" applyFont="1" applyFill="1" applyBorder="1"/>
    <xf numFmtId="0" fontId="44" fillId="4" borderId="3" xfId="0" applyFont="1" applyFill="1" applyBorder="1" applyAlignment="1">
      <alignment horizontal="center"/>
    </xf>
    <xf numFmtId="2" fontId="12" fillId="4" borderId="29" xfId="0" applyNumberFormat="1" applyFont="1" applyFill="1" applyBorder="1" applyAlignment="1">
      <alignment horizontal="center"/>
    </xf>
    <xf numFmtId="0" fontId="43" fillId="3" borderId="25" xfId="0" applyFont="1" applyFill="1" applyBorder="1"/>
    <xf numFmtId="0" fontId="43" fillId="3" borderId="42" xfId="0" applyFont="1" applyFill="1" applyBorder="1"/>
    <xf numFmtId="0" fontId="0" fillId="3" borderId="43" xfId="0" applyFill="1" applyBorder="1"/>
    <xf numFmtId="0" fontId="40" fillId="3" borderId="44" xfId="0" applyFont="1" applyFill="1" applyBorder="1" applyAlignment="1">
      <alignment horizontal="right"/>
    </xf>
    <xf numFmtId="0" fontId="0" fillId="3" borderId="45" xfId="0" applyFill="1" applyBorder="1"/>
    <xf numFmtId="0" fontId="0" fillId="3" borderId="46" xfId="0" applyFill="1" applyBorder="1"/>
    <xf numFmtId="0" fontId="0" fillId="3" borderId="47" xfId="0" applyFill="1" applyBorder="1"/>
    <xf numFmtId="0" fontId="0" fillId="3" borderId="30" xfId="0" applyFill="1" applyBorder="1"/>
    <xf numFmtId="0" fontId="40" fillId="3" borderId="48" xfId="0" applyFont="1" applyFill="1" applyBorder="1" applyAlignment="1">
      <alignment horizontal="right"/>
    </xf>
    <xf numFmtId="0" fontId="40" fillId="4" borderId="5" xfId="0" applyFont="1" applyFill="1" applyBorder="1" applyAlignment="1">
      <alignment horizontal="center"/>
    </xf>
    <xf numFmtId="0" fontId="0" fillId="3" borderId="6" xfId="0" applyFill="1" applyBorder="1"/>
    <xf numFmtId="0" fontId="0" fillId="3" borderId="1" xfId="0" applyFill="1" applyBorder="1"/>
    <xf numFmtId="0" fontId="40" fillId="3" borderId="5" xfId="0" applyFont="1" applyFill="1" applyBorder="1" applyAlignment="1">
      <alignment horizontal="center"/>
    </xf>
    <xf numFmtId="0" fontId="40" fillId="3" borderId="8" xfId="0" applyFont="1" applyFill="1" applyBorder="1" applyAlignment="1">
      <alignment horizontal="center"/>
    </xf>
    <xf numFmtId="0" fontId="44" fillId="3" borderId="5" xfId="0" applyFont="1" applyFill="1" applyBorder="1" applyAlignment="1">
      <alignment horizontal="center"/>
    </xf>
    <xf numFmtId="0" fontId="44" fillId="3" borderId="13" xfId="0" applyFont="1" applyFill="1" applyBorder="1" applyAlignment="1">
      <alignment horizontal="center"/>
    </xf>
    <xf numFmtId="0" fontId="44" fillId="3" borderId="46" xfId="0" applyFont="1" applyFill="1" applyBorder="1" applyAlignment="1">
      <alignment horizontal="center" wrapText="1"/>
    </xf>
    <xf numFmtId="164" fontId="12" fillId="4" borderId="28" xfId="0" applyNumberFormat="1" applyFont="1" applyFill="1" applyBorder="1" applyAlignment="1">
      <alignment horizontal="center"/>
    </xf>
    <xf numFmtId="0" fontId="49" fillId="3" borderId="11" xfId="0" applyFont="1" applyFill="1" applyBorder="1" applyAlignment="1">
      <alignment horizontal="center" wrapText="1"/>
    </xf>
    <xf numFmtId="0" fontId="40" fillId="4" borderId="13" xfId="0" applyFont="1" applyFill="1" applyBorder="1" applyAlignment="1">
      <alignment horizontal="right"/>
    </xf>
    <xf numFmtId="0" fontId="53" fillId="3" borderId="0" xfId="0" applyFont="1" applyFill="1"/>
    <xf numFmtId="0" fontId="40" fillId="3" borderId="34" xfId="0" applyFont="1" applyFill="1" applyBorder="1"/>
    <xf numFmtId="0" fontId="40" fillId="3" borderId="8" xfId="0" applyFont="1" applyFill="1" applyBorder="1"/>
    <xf numFmtId="0" fontId="40" fillId="3" borderId="9" xfId="0" applyFont="1" applyFill="1" applyBorder="1"/>
    <xf numFmtId="0" fontId="44" fillId="3" borderId="9" xfId="0" applyFont="1" applyFill="1" applyBorder="1" applyAlignment="1">
      <alignment horizontal="center" vertical="top" wrapText="1"/>
    </xf>
    <xf numFmtId="0" fontId="50" fillId="3" borderId="9" xfId="0" applyFont="1" applyFill="1" applyBorder="1" applyAlignment="1">
      <alignment horizontal="center" vertical="top" wrapText="1"/>
    </xf>
    <xf numFmtId="0" fontId="44" fillId="3" borderId="49" xfId="0" applyFont="1" applyFill="1" applyBorder="1" applyAlignment="1">
      <alignment horizontal="center" vertical="top" wrapText="1"/>
    </xf>
    <xf numFmtId="0" fontId="44" fillId="3" borderId="22" xfId="0" applyFont="1" applyFill="1" applyBorder="1"/>
    <xf numFmtId="0" fontId="40" fillId="3" borderId="17" xfId="0" applyFont="1" applyFill="1" applyBorder="1" applyAlignment="1">
      <alignment horizontal="center"/>
    </xf>
    <xf numFmtId="0" fontId="40" fillId="4" borderId="17" xfId="0" applyFont="1" applyFill="1" applyBorder="1" applyAlignment="1">
      <alignment horizontal="center"/>
    </xf>
    <xf numFmtId="0" fontId="40" fillId="4" borderId="50" xfId="0" applyFont="1" applyFill="1" applyBorder="1" applyAlignment="1">
      <alignment horizontal="center"/>
    </xf>
    <xf numFmtId="0" fontId="44" fillId="3" borderId="51" xfId="0" applyFont="1" applyFill="1" applyBorder="1" applyAlignment="1">
      <alignment vertical="top"/>
    </xf>
    <xf numFmtId="0" fontId="44" fillId="3" borderId="34" xfId="0" applyFont="1" applyFill="1" applyBorder="1" applyAlignment="1">
      <alignment horizontal="center" vertical="top"/>
    </xf>
    <xf numFmtId="0" fontId="44" fillId="3" borderId="34" xfId="0" applyFont="1" applyFill="1" applyBorder="1" applyAlignment="1">
      <alignment horizontal="center" vertical="top" wrapText="1"/>
    </xf>
    <xf numFmtId="0" fontId="44" fillId="3" borderId="52" xfId="0" applyFont="1" applyFill="1" applyBorder="1" applyAlignment="1">
      <alignment horizontal="center" vertical="top" wrapText="1"/>
    </xf>
    <xf numFmtId="0" fontId="44" fillId="3" borderId="40" xfId="0" applyFont="1" applyFill="1" applyBorder="1" applyAlignment="1">
      <alignment horizontal="center" vertical="top" wrapText="1"/>
    </xf>
    <xf numFmtId="0" fontId="0" fillId="3" borderId="53" xfId="0" applyFill="1" applyBorder="1"/>
    <xf numFmtId="0" fontId="17" fillId="3" borderId="0" xfId="0" applyFont="1" applyFill="1" applyBorder="1" applyAlignment="1">
      <alignment horizontal="right"/>
    </xf>
    <xf numFmtId="0" fontId="43" fillId="3" borderId="12" xfId="0" applyFont="1" applyFill="1" applyBorder="1"/>
    <xf numFmtId="0" fontId="17" fillId="3" borderId="54" xfId="0" applyFont="1" applyFill="1" applyBorder="1" applyAlignment="1">
      <alignment horizontal="right"/>
    </xf>
    <xf numFmtId="0" fontId="40" fillId="3" borderId="55" xfId="0" applyFont="1" applyFill="1" applyBorder="1" applyAlignment="1">
      <alignment horizontal="right"/>
    </xf>
    <xf numFmtId="0" fontId="40" fillId="3" borderId="54" xfId="0" applyFont="1" applyFill="1" applyBorder="1" applyAlignment="1">
      <alignment horizontal="right"/>
    </xf>
    <xf numFmtId="0" fontId="44" fillId="3" borderId="18" xfId="0" applyFont="1" applyFill="1" applyBorder="1" applyAlignment="1">
      <alignment horizontal="center" wrapText="1"/>
    </xf>
    <xf numFmtId="0" fontId="40" fillId="3" borderId="56" xfId="0" applyFont="1" applyFill="1" applyBorder="1"/>
    <xf numFmtId="0" fontId="54" fillId="3" borderId="0" xfId="0" applyFont="1" applyFill="1"/>
    <xf numFmtId="0" fontId="53" fillId="3" borderId="0" xfId="0" applyFont="1" applyFill="1" applyProtection="1">
      <protection hidden="1"/>
    </xf>
    <xf numFmtId="1" fontId="12" fillId="5" borderId="28" xfId="0" applyNumberFormat="1" applyFont="1" applyFill="1" applyBorder="1" applyAlignment="1" applyProtection="1">
      <alignment horizontal="center"/>
      <protection locked="0"/>
    </xf>
    <xf numFmtId="164" fontId="12" fillId="5" borderId="31" xfId="0" applyNumberFormat="1" applyFont="1" applyFill="1" applyBorder="1" applyAlignment="1" applyProtection="1">
      <alignment horizontal="center"/>
      <protection locked="0"/>
    </xf>
    <xf numFmtId="0" fontId="12" fillId="5" borderId="31" xfId="0" applyFont="1" applyFill="1" applyBorder="1" applyAlignment="1" applyProtection="1">
      <alignment horizontal="center"/>
      <protection locked="0"/>
    </xf>
    <xf numFmtId="0" fontId="12" fillId="5" borderId="28" xfId="0" applyFont="1" applyFill="1" applyBorder="1" applyAlignment="1" applyProtection="1">
      <alignment horizontal="center"/>
      <protection locked="0"/>
    </xf>
    <xf numFmtId="0" fontId="40" fillId="5" borderId="13" xfId="0" applyFont="1" applyFill="1" applyBorder="1" applyAlignment="1" applyProtection="1">
      <alignment horizontal="center"/>
      <protection locked="0"/>
    </xf>
    <xf numFmtId="0" fontId="40" fillId="5" borderId="41" xfId="0" applyFont="1" applyFill="1" applyBorder="1" applyAlignment="1" applyProtection="1">
      <alignment horizontal="center"/>
      <protection locked="0"/>
    </xf>
    <xf numFmtId="0" fontId="40" fillId="5" borderId="14" xfId="0" applyFont="1" applyFill="1" applyBorder="1" applyProtection="1">
      <protection locked="0"/>
    </xf>
    <xf numFmtId="0" fontId="40" fillId="5" borderId="8" xfId="0" applyFont="1" applyFill="1" applyBorder="1" applyAlignment="1" applyProtection="1">
      <alignment horizontal="center"/>
      <protection locked="0"/>
    </xf>
    <xf numFmtId="0" fontId="40" fillId="5" borderId="34" xfId="0" applyFont="1" applyFill="1" applyBorder="1" applyProtection="1">
      <protection locked="0"/>
    </xf>
    <xf numFmtId="0" fontId="40" fillId="5" borderId="13" xfId="0" applyFont="1" applyFill="1" applyBorder="1" applyProtection="1">
      <protection locked="0"/>
    </xf>
    <xf numFmtId="0" fontId="40" fillId="5" borderId="36" xfId="0" applyFont="1" applyFill="1" applyBorder="1" applyAlignment="1" applyProtection="1">
      <alignment horizontal="center"/>
      <protection locked="0"/>
    </xf>
    <xf numFmtId="0" fontId="40" fillId="5" borderId="36" xfId="0" applyFont="1" applyFill="1" applyBorder="1" applyProtection="1">
      <protection locked="0"/>
    </xf>
    <xf numFmtId="0" fontId="40" fillId="5" borderId="8" xfId="0" applyFont="1" applyFill="1" applyBorder="1" applyProtection="1">
      <protection locked="0"/>
    </xf>
    <xf numFmtId="0" fontId="40" fillId="5" borderId="5" xfId="0" applyFont="1" applyFill="1" applyBorder="1" applyProtection="1">
      <protection locked="0"/>
    </xf>
    <xf numFmtId="0" fontId="40" fillId="5" borderId="17" xfId="0" applyFont="1" applyFill="1" applyBorder="1" applyAlignment="1" applyProtection="1">
      <alignment horizontal="center"/>
      <protection locked="0"/>
    </xf>
    <xf numFmtId="0" fontId="40" fillId="5" borderId="57" xfId="0" applyFont="1" applyFill="1" applyBorder="1" applyProtection="1">
      <protection locked="0"/>
    </xf>
    <xf numFmtId="0" fontId="40" fillId="5" borderId="58" xfId="0" applyFont="1" applyFill="1" applyBorder="1" applyProtection="1">
      <protection locked="0"/>
    </xf>
    <xf numFmtId="0" fontId="40" fillId="5" borderId="45" xfId="0" applyFont="1" applyFill="1" applyBorder="1" applyProtection="1">
      <protection locked="0"/>
    </xf>
    <xf numFmtId="165" fontId="40" fillId="5" borderId="21" xfId="0" applyNumberFormat="1" applyFont="1" applyFill="1" applyBorder="1" applyAlignment="1" applyProtection="1">
      <alignment horizontal="center"/>
      <protection locked="0"/>
    </xf>
    <xf numFmtId="165" fontId="40" fillId="5" borderId="20" xfId="0" applyNumberFormat="1" applyFont="1" applyFill="1" applyBorder="1" applyAlignment="1" applyProtection="1">
      <alignment horizontal="center"/>
      <protection locked="0"/>
    </xf>
    <xf numFmtId="165" fontId="40" fillId="5" borderId="12" xfId="0" applyNumberFormat="1" applyFont="1" applyFill="1" applyBorder="1" applyAlignment="1" applyProtection="1">
      <alignment horizontal="center"/>
      <protection locked="0"/>
    </xf>
    <xf numFmtId="0" fontId="40" fillId="5" borderId="59" xfId="0" applyFont="1" applyFill="1" applyBorder="1" applyProtection="1">
      <protection locked="0"/>
    </xf>
    <xf numFmtId="0" fontId="40" fillId="5" borderId="41" xfId="0" applyFont="1" applyFill="1" applyBorder="1" applyProtection="1">
      <protection locked="0"/>
    </xf>
    <xf numFmtId="0" fontId="40" fillId="5" borderId="60" xfId="0" applyFont="1" applyFill="1" applyBorder="1" applyProtection="1">
      <protection locked="0"/>
    </xf>
    <xf numFmtId="0" fontId="40" fillId="5" borderId="61" xfId="0" applyFont="1" applyFill="1" applyBorder="1" applyProtection="1">
      <protection locked="0"/>
    </xf>
    <xf numFmtId="0" fontId="40" fillId="5" borderId="62" xfId="0" applyFont="1" applyFill="1" applyBorder="1" applyProtection="1">
      <protection locked="0"/>
    </xf>
    <xf numFmtId="0" fontId="40" fillId="5" borderId="56" xfId="0" applyFont="1" applyFill="1" applyBorder="1" applyProtection="1">
      <protection locked="0"/>
    </xf>
    <xf numFmtId="0" fontId="40" fillId="5" borderId="0" xfId="0" applyFont="1" applyFill="1" applyBorder="1" applyProtection="1">
      <protection locked="0"/>
    </xf>
    <xf numFmtId="0" fontId="40" fillId="5" borderId="44" xfId="0" applyFont="1" applyFill="1" applyBorder="1" applyProtection="1">
      <protection locked="0"/>
    </xf>
    <xf numFmtId="0" fontId="40" fillId="5" borderId="39" xfId="0" applyFont="1" applyFill="1" applyBorder="1" applyProtection="1">
      <protection locked="0"/>
    </xf>
    <xf numFmtId="0" fontId="40" fillId="5" borderId="52" xfId="0" applyFont="1" applyFill="1" applyBorder="1" applyProtection="1">
      <protection locked="0"/>
    </xf>
    <xf numFmtId="0" fontId="40" fillId="0" borderId="13" xfId="0" applyFont="1" applyFill="1" applyBorder="1" applyProtection="1">
      <protection locked="0"/>
    </xf>
    <xf numFmtId="0" fontId="55" fillId="4" borderId="17" xfId="0" applyFont="1" applyFill="1" applyBorder="1"/>
    <xf numFmtId="0" fontId="55" fillId="4" borderId="9" xfId="0" applyFont="1" applyFill="1" applyBorder="1"/>
    <xf numFmtId="0" fontId="0" fillId="5" borderId="13" xfId="0" applyFill="1" applyBorder="1" applyAlignment="1" applyProtection="1">
      <alignment horizontal="center"/>
      <protection locked="0"/>
    </xf>
    <xf numFmtId="0" fontId="40" fillId="2" borderId="0" xfId="0" applyFont="1" applyFill="1" applyBorder="1" applyAlignment="1" applyProtection="1">
      <alignment horizontal="center"/>
    </xf>
    <xf numFmtId="0" fontId="40" fillId="0" borderId="13" xfId="0" applyFont="1" applyBorder="1" applyAlignment="1" applyProtection="1">
      <alignment horizontal="center"/>
      <protection locked="0"/>
    </xf>
    <xf numFmtId="0" fontId="0" fillId="2" borderId="0" xfId="0" applyFill="1" applyBorder="1" applyAlignment="1" applyProtection="1">
      <alignment horizontal="center"/>
    </xf>
    <xf numFmtId="0" fontId="12" fillId="2" borderId="6" xfId="0" applyFont="1" applyFill="1" applyBorder="1" applyAlignment="1" applyProtection="1">
      <alignment horizontal="center"/>
    </xf>
    <xf numFmtId="0" fontId="12" fillId="2" borderId="0" xfId="0" applyFont="1" applyFill="1" applyBorder="1" applyAlignment="1" applyProtection="1">
      <alignment horizontal="center" vertical="top"/>
    </xf>
    <xf numFmtId="0" fontId="0" fillId="2" borderId="7" xfId="0" applyFont="1" applyFill="1" applyBorder="1" applyAlignment="1" applyProtection="1">
      <alignment horizontal="center"/>
    </xf>
    <xf numFmtId="0" fontId="40" fillId="4" borderId="13" xfId="0" applyFont="1" applyFill="1" applyBorder="1" applyAlignment="1">
      <alignment horizontal="left"/>
    </xf>
    <xf numFmtId="164" fontId="40" fillId="4" borderId="34" xfId="0" applyNumberFormat="1" applyFont="1" applyFill="1" applyBorder="1"/>
    <xf numFmtId="164" fontId="40" fillId="5" borderId="13" xfId="0" applyNumberFormat="1" applyFont="1" applyFill="1" applyBorder="1"/>
    <xf numFmtId="164" fontId="40" fillId="4" borderId="13" xfId="0" applyNumberFormat="1" applyFont="1" applyFill="1" applyBorder="1"/>
    <xf numFmtId="164" fontId="40" fillId="3" borderId="13" xfId="0" applyNumberFormat="1" applyFont="1" applyFill="1" applyBorder="1"/>
    <xf numFmtId="164" fontId="40" fillId="4" borderId="36" xfId="0" applyNumberFormat="1" applyFont="1" applyFill="1" applyBorder="1"/>
    <xf numFmtId="164" fontId="40" fillId="6" borderId="36" xfId="0" applyNumberFormat="1" applyFont="1" applyFill="1" applyBorder="1"/>
    <xf numFmtId="164" fontId="40" fillId="4" borderId="8" xfId="0" applyNumberFormat="1" applyFont="1" applyFill="1" applyBorder="1"/>
    <xf numFmtId="164" fontId="40" fillId="6" borderId="8" xfId="0" applyNumberFormat="1" applyFont="1" applyFill="1" applyBorder="1"/>
    <xf numFmtId="164" fontId="44" fillId="4" borderId="9" xfId="0" applyNumberFormat="1" applyFont="1" applyFill="1" applyBorder="1"/>
    <xf numFmtId="164" fontId="40" fillId="4" borderId="39" xfId="0" applyNumberFormat="1" applyFont="1" applyFill="1" applyBorder="1"/>
    <xf numFmtId="164" fontId="40" fillId="4" borderId="41" xfId="0" applyNumberFormat="1" applyFont="1" applyFill="1" applyBorder="1"/>
    <xf numFmtId="164" fontId="40" fillId="5" borderId="41" xfId="0" applyNumberFormat="1" applyFont="1" applyFill="1" applyBorder="1"/>
    <xf numFmtId="164" fontId="40" fillId="3" borderId="41" xfId="0" applyNumberFormat="1" applyFont="1" applyFill="1" applyBorder="1"/>
    <xf numFmtId="164" fontId="40" fillId="6" borderId="13" xfId="0" applyNumberFormat="1" applyFont="1" applyFill="1" applyBorder="1"/>
    <xf numFmtId="164" fontId="40" fillId="4" borderId="38" xfId="0" applyNumberFormat="1" applyFont="1" applyFill="1" applyBorder="1"/>
    <xf numFmtId="3" fontId="40" fillId="5" borderId="58" xfId="0" applyNumberFormat="1" applyFont="1" applyFill="1" applyBorder="1" applyProtection="1">
      <protection locked="0"/>
    </xf>
    <xf numFmtId="3" fontId="40" fillId="4" borderId="34" xfId="0" applyNumberFormat="1" applyFont="1" applyFill="1" applyBorder="1"/>
    <xf numFmtId="3" fontId="40" fillId="5" borderId="34" xfId="0" applyNumberFormat="1" applyFont="1" applyFill="1" applyBorder="1" applyProtection="1">
      <protection locked="0"/>
    </xf>
    <xf numFmtId="3" fontId="40" fillId="5" borderId="45" xfId="0" applyNumberFormat="1" applyFont="1" applyFill="1" applyBorder="1" applyProtection="1">
      <protection locked="0"/>
    </xf>
    <xf numFmtId="3" fontId="40" fillId="4" borderId="13" xfId="0" applyNumberFormat="1" applyFont="1" applyFill="1" applyBorder="1"/>
    <xf numFmtId="3" fontId="40" fillId="5" borderId="13" xfId="0" applyNumberFormat="1" applyFont="1" applyFill="1" applyBorder="1" applyProtection="1">
      <protection locked="0"/>
    </xf>
    <xf numFmtId="3" fontId="12" fillId="4" borderId="13" xfId="0" applyNumberFormat="1" applyFont="1" applyFill="1" applyBorder="1"/>
    <xf numFmtId="3" fontId="40" fillId="5" borderId="45" xfId="0" applyNumberFormat="1" applyFont="1" applyFill="1" applyBorder="1"/>
    <xf numFmtId="3" fontId="40" fillId="5" borderId="13" xfId="0" applyNumberFormat="1" applyFont="1" applyFill="1" applyBorder="1"/>
    <xf numFmtId="3" fontId="40" fillId="4" borderId="45" xfId="0" applyNumberFormat="1" applyFont="1" applyFill="1" applyBorder="1"/>
    <xf numFmtId="3" fontId="40" fillId="3" borderId="13" xfId="0" applyNumberFormat="1" applyFont="1" applyFill="1" applyBorder="1"/>
    <xf numFmtId="3" fontId="40" fillId="6" borderId="13" xfId="0" applyNumberFormat="1" applyFont="1" applyFill="1" applyBorder="1"/>
    <xf numFmtId="3" fontId="40" fillId="5" borderId="47" xfId="0" applyNumberFormat="1" applyFont="1" applyFill="1" applyBorder="1" applyProtection="1">
      <protection locked="0"/>
    </xf>
    <xf numFmtId="3" fontId="40" fillId="4" borderId="8" xfId="0" applyNumberFormat="1" applyFont="1" applyFill="1" applyBorder="1"/>
    <xf numFmtId="3" fontId="40" fillId="6" borderId="8" xfId="0" applyNumberFormat="1" applyFont="1" applyFill="1" applyBorder="1"/>
    <xf numFmtId="3" fontId="40" fillId="5" borderId="8" xfId="0" applyNumberFormat="1" applyFont="1" applyFill="1" applyBorder="1" applyProtection="1">
      <protection locked="0"/>
    </xf>
    <xf numFmtId="3" fontId="44" fillId="4" borderId="9" xfId="0" applyNumberFormat="1" applyFont="1" applyFill="1" applyBorder="1"/>
    <xf numFmtId="3" fontId="40" fillId="5" borderId="36" xfId="0" applyNumberFormat="1" applyFont="1" applyFill="1" applyBorder="1" applyProtection="1">
      <protection locked="0"/>
    </xf>
    <xf numFmtId="3" fontId="40" fillId="4" borderId="36" xfId="0" applyNumberFormat="1" applyFont="1" applyFill="1" applyBorder="1"/>
    <xf numFmtId="3" fontId="44" fillId="4" borderId="10" xfId="0" applyNumberFormat="1" applyFont="1" applyFill="1" applyBorder="1"/>
    <xf numFmtId="0" fontId="56" fillId="2" borderId="0" xfId="0" applyFont="1" applyFill="1" applyBorder="1" applyAlignment="1" applyProtection="1">
      <alignment horizontal="left"/>
    </xf>
    <xf numFmtId="166" fontId="12" fillId="2" borderId="0" xfId="0" applyNumberFormat="1" applyFont="1" applyFill="1" applyBorder="1" applyAlignment="1" applyProtection="1">
      <alignment horizontal="center" vertical="top"/>
    </xf>
    <xf numFmtId="164" fontId="40" fillId="4" borderId="5" xfId="0" applyNumberFormat="1" applyFont="1" applyFill="1" applyBorder="1" applyAlignment="1">
      <alignment horizontal="center"/>
    </xf>
    <xf numFmtId="164" fontId="40" fillId="4" borderId="13" xfId="0" applyNumberFormat="1" applyFont="1" applyFill="1" applyBorder="1" applyAlignment="1">
      <alignment horizontal="center"/>
    </xf>
    <xf numFmtId="164" fontId="40" fillId="4" borderId="8" xfId="0" applyNumberFormat="1" applyFont="1" applyFill="1" applyBorder="1" applyAlignment="1">
      <alignment horizontal="center"/>
    </xf>
    <xf numFmtId="164" fontId="40" fillId="4" borderId="40" xfId="0" applyNumberFormat="1" applyFont="1" applyFill="1" applyBorder="1"/>
    <xf numFmtId="164" fontId="40" fillId="4" borderId="57" xfId="0" applyNumberFormat="1" applyFont="1" applyFill="1" applyBorder="1"/>
    <xf numFmtId="164" fontId="40" fillId="4" borderId="63" xfId="0" applyNumberFormat="1" applyFont="1" applyFill="1" applyBorder="1"/>
    <xf numFmtId="164" fontId="44" fillId="4" borderId="17" xfId="0" applyNumberFormat="1" applyFont="1" applyFill="1" applyBorder="1"/>
    <xf numFmtId="164" fontId="44" fillId="4" borderId="50" xfId="0" applyNumberFormat="1" applyFont="1" applyFill="1" applyBorder="1"/>
    <xf numFmtId="164" fontId="50" fillId="3" borderId="64" xfId="0" applyNumberFormat="1" applyFont="1" applyFill="1" applyBorder="1"/>
    <xf numFmtId="164" fontId="50" fillId="3" borderId="13" xfId="0" applyNumberFormat="1" applyFont="1" applyFill="1" applyBorder="1"/>
    <xf numFmtId="164" fontId="50" fillId="3" borderId="9" xfId="0" applyNumberFormat="1" applyFont="1" applyFill="1" applyBorder="1"/>
    <xf numFmtId="164" fontId="50" fillId="3" borderId="17" xfId="0" applyNumberFormat="1" applyFont="1" applyFill="1" applyBorder="1"/>
    <xf numFmtId="164" fontId="55" fillId="4" borderId="17" xfId="0" applyNumberFormat="1" applyFont="1" applyFill="1" applyBorder="1"/>
    <xf numFmtId="0" fontId="40" fillId="5" borderId="9" xfId="0" applyFont="1" applyFill="1" applyBorder="1" applyProtection="1">
      <protection locked="0"/>
    </xf>
    <xf numFmtId="0" fontId="49" fillId="3" borderId="2" xfId="0" applyFont="1" applyFill="1" applyBorder="1" applyAlignment="1">
      <alignment wrapText="1"/>
    </xf>
    <xf numFmtId="0" fontId="44" fillId="3" borderId="22" xfId="0" applyFont="1" applyFill="1" applyBorder="1" applyAlignment="1">
      <alignment horizontal="center" wrapText="1"/>
    </xf>
    <xf numFmtId="0" fontId="49" fillId="3" borderId="0" xfId="0" applyFont="1" applyFill="1" applyBorder="1" applyAlignment="1"/>
    <xf numFmtId="49" fontId="44" fillId="3" borderId="8" xfId="0" applyNumberFormat="1" applyFont="1" applyFill="1" applyBorder="1" applyAlignment="1">
      <alignment horizontal="center"/>
    </xf>
    <xf numFmtId="0" fontId="44" fillId="3" borderId="30" xfId="0" applyFont="1" applyFill="1" applyBorder="1"/>
    <xf numFmtId="0" fontId="40" fillId="5" borderId="64" xfId="0" applyFont="1" applyFill="1" applyBorder="1" applyAlignment="1" applyProtection="1">
      <alignment horizontal="center"/>
      <protection locked="0"/>
    </xf>
    <xf numFmtId="0" fontId="40" fillId="4" borderId="64" xfId="0" applyFont="1" applyFill="1" applyBorder="1" applyAlignment="1">
      <alignment horizontal="center"/>
    </xf>
    <xf numFmtId="0" fontId="40" fillId="3" borderId="64" xfId="0" applyFont="1" applyFill="1" applyBorder="1" applyAlignment="1">
      <alignment horizontal="center"/>
    </xf>
    <xf numFmtId="0" fontId="44" fillId="3" borderId="11" xfId="0" applyFont="1" applyFill="1" applyBorder="1" applyAlignment="1">
      <alignment vertical="top"/>
    </xf>
    <xf numFmtId="0" fontId="44" fillId="3" borderId="65" xfId="0" applyFont="1" applyFill="1" applyBorder="1" applyAlignment="1">
      <alignment horizontal="center" vertical="top" wrapText="1"/>
    </xf>
    <xf numFmtId="0" fontId="44" fillId="3" borderId="12" xfId="0" applyFont="1" applyFill="1" applyBorder="1"/>
    <xf numFmtId="164" fontId="40" fillId="4" borderId="5" xfId="0" applyNumberFormat="1" applyFont="1" applyFill="1" applyBorder="1"/>
    <xf numFmtId="0" fontId="40" fillId="3" borderId="30" xfId="0" applyFont="1" applyFill="1" applyBorder="1"/>
    <xf numFmtId="0" fontId="40" fillId="4" borderId="5" xfId="0" applyFont="1" applyFill="1" applyBorder="1"/>
    <xf numFmtId="0" fontId="40" fillId="3" borderId="5" xfId="0" applyFont="1" applyFill="1" applyBorder="1"/>
    <xf numFmtId="164" fontId="40" fillId="4" borderId="26" xfId="0" applyNumberFormat="1" applyFont="1" applyFill="1" applyBorder="1"/>
    <xf numFmtId="164" fontId="40" fillId="4" borderId="66" xfId="0" applyNumberFormat="1" applyFont="1" applyFill="1" applyBorder="1"/>
    <xf numFmtId="0" fontId="40" fillId="3" borderId="1" xfId="0" applyFont="1" applyFill="1" applyBorder="1"/>
    <xf numFmtId="0" fontId="40" fillId="4" borderId="9" xfId="0" applyFont="1" applyFill="1" applyBorder="1"/>
    <xf numFmtId="164" fontId="40" fillId="4" borderId="9" xfId="0" applyNumberFormat="1" applyFont="1" applyFill="1" applyBorder="1"/>
    <xf numFmtId="164" fontId="40" fillId="4" borderId="4" xfId="0" applyNumberFormat="1" applyFont="1" applyFill="1" applyBorder="1"/>
    <xf numFmtId="164" fontId="44" fillId="4" borderId="37" xfId="0" applyNumberFormat="1" applyFont="1" applyFill="1" applyBorder="1"/>
    <xf numFmtId="0" fontId="12" fillId="3" borderId="16" xfId="0" applyFont="1" applyFill="1" applyBorder="1"/>
    <xf numFmtId="0" fontId="12" fillId="4" borderId="16" xfId="0" applyFont="1" applyFill="1" applyBorder="1" applyAlignment="1">
      <alignment horizontal="center"/>
    </xf>
    <xf numFmtId="0" fontId="40" fillId="3" borderId="52" xfId="0" applyFont="1" applyFill="1" applyBorder="1" applyAlignment="1">
      <alignment horizontal="right"/>
    </xf>
    <xf numFmtId="0" fontId="40" fillId="3" borderId="59" xfId="0" applyFont="1" applyFill="1" applyBorder="1" applyAlignment="1">
      <alignment horizontal="right"/>
    </xf>
    <xf numFmtId="0" fontId="40" fillId="3" borderId="67" xfId="0" applyFont="1" applyFill="1" applyBorder="1" applyAlignment="1">
      <alignment horizontal="right"/>
    </xf>
    <xf numFmtId="0" fontId="40" fillId="3" borderId="23" xfId="0" applyFont="1" applyFill="1" applyBorder="1"/>
    <xf numFmtId="166" fontId="12" fillId="2" borderId="6" xfId="0" applyNumberFormat="1" applyFont="1" applyFill="1" applyBorder="1" applyAlignment="1" applyProtection="1">
      <alignment horizontal="center"/>
    </xf>
    <xf numFmtId="166" fontId="41" fillId="2" borderId="7" xfId="0" applyNumberFormat="1" applyFont="1" applyFill="1" applyBorder="1" applyAlignment="1" applyProtection="1">
      <alignment horizontal="center"/>
    </xf>
    <xf numFmtId="0" fontId="12" fillId="5" borderId="20" xfId="0" applyFont="1" applyFill="1" applyBorder="1" applyAlignment="1" applyProtection="1">
      <alignment horizontal="center"/>
      <protection locked="0"/>
    </xf>
    <xf numFmtId="0" fontId="12" fillId="5" borderId="13" xfId="0" applyFont="1" applyFill="1" applyBorder="1" applyAlignment="1" applyProtection="1">
      <alignment horizontal="center"/>
      <protection locked="0"/>
    </xf>
    <xf numFmtId="0" fontId="12" fillId="5" borderId="14" xfId="0" applyFont="1" applyFill="1" applyBorder="1" applyAlignment="1" applyProtection="1">
      <alignment horizontal="center"/>
      <protection locked="0"/>
    </xf>
    <xf numFmtId="0" fontId="12" fillId="2" borderId="0" xfId="0" applyFont="1" applyFill="1" applyBorder="1" applyAlignment="1" applyProtection="1">
      <alignment horizontal="center"/>
    </xf>
    <xf numFmtId="0" fontId="12" fillId="2" borderId="7" xfId="0" applyFont="1" applyFill="1" applyBorder="1" applyAlignment="1" applyProtection="1">
      <alignment horizontal="center"/>
    </xf>
    <xf numFmtId="0" fontId="41" fillId="2" borderId="0" xfId="0" applyFont="1" applyFill="1" applyBorder="1" applyAlignment="1" applyProtection="1"/>
    <xf numFmtId="0" fontId="12" fillId="2" borderId="0" xfId="0" applyFont="1" applyFill="1" applyBorder="1" applyAlignment="1" applyProtection="1"/>
    <xf numFmtId="1" fontId="40" fillId="4" borderId="13" xfId="0" applyNumberFormat="1" applyFont="1" applyFill="1" applyBorder="1"/>
    <xf numFmtId="1" fontId="40" fillId="0" borderId="28" xfId="0" applyNumberFormat="1" applyFont="1" applyBorder="1" applyAlignment="1" applyProtection="1">
      <alignment horizontal="center"/>
      <protection locked="0"/>
    </xf>
    <xf numFmtId="1" fontId="40" fillId="0" borderId="29" xfId="0" applyNumberFormat="1" applyFont="1" applyBorder="1" applyAlignment="1" applyProtection="1">
      <alignment horizontal="center"/>
      <protection locked="0"/>
    </xf>
    <xf numFmtId="0" fontId="47" fillId="3" borderId="0" xfId="0" applyFont="1" applyFill="1" applyAlignment="1">
      <alignment horizontal="right"/>
    </xf>
    <xf numFmtId="1" fontId="40" fillId="4" borderId="34" xfId="0" applyNumberFormat="1" applyFont="1" applyFill="1" applyBorder="1"/>
    <xf numFmtId="1" fontId="44" fillId="4" borderId="17" xfId="0" applyNumberFormat="1" applyFont="1" applyFill="1" applyBorder="1"/>
    <xf numFmtId="1" fontId="40" fillId="5" borderId="28" xfId="0" applyNumberFormat="1" applyFont="1" applyFill="1" applyBorder="1" applyAlignment="1" applyProtection="1">
      <alignment horizontal="center"/>
      <protection locked="0"/>
    </xf>
    <xf numFmtId="0" fontId="40" fillId="5" borderId="13" xfId="0" applyFont="1" applyFill="1" applyBorder="1" applyAlignment="1" applyProtection="1">
      <alignment horizontal="center"/>
      <protection locked="0"/>
    </xf>
    <xf numFmtId="1" fontId="40" fillId="4" borderId="16" xfId="0" applyNumberFormat="1" applyFont="1" applyFill="1" applyBorder="1" applyAlignment="1">
      <alignment horizontal="center"/>
    </xf>
    <xf numFmtId="1" fontId="40" fillId="5" borderId="31" xfId="0" applyNumberFormat="1" applyFont="1" applyFill="1" applyBorder="1" applyAlignment="1" applyProtection="1">
      <alignment horizontal="center"/>
      <protection locked="0"/>
    </xf>
    <xf numFmtId="0" fontId="0" fillId="5" borderId="13" xfId="0" applyFill="1" applyBorder="1" applyAlignment="1" applyProtection="1">
      <alignment horizontal="right"/>
      <protection locked="0"/>
    </xf>
    <xf numFmtId="0" fontId="44" fillId="5" borderId="17" xfId="0" applyFont="1" applyFill="1" applyBorder="1" applyProtection="1">
      <protection locked="0"/>
    </xf>
    <xf numFmtId="0" fontId="40" fillId="5" borderId="21" xfId="0" applyFont="1" applyFill="1" applyBorder="1" applyProtection="1">
      <protection locked="0"/>
    </xf>
    <xf numFmtId="0" fontId="40" fillId="5" borderId="20" xfId="0" applyFont="1" applyFill="1" applyBorder="1" applyProtection="1">
      <protection locked="0"/>
    </xf>
    <xf numFmtId="0" fontId="40" fillId="5" borderId="12" xfId="0" applyFont="1" applyFill="1" applyBorder="1" applyProtection="1">
      <protection locked="0"/>
    </xf>
    <xf numFmtId="0" fontId="40" fillId="5" borderId="11" xfId="0" applyFont="1" applyFill="1" applyBorder="1" applyProtection="1">
      <protection locked="0"/>
    </xf>
    <xf numFmtId="0" fontId="16" fillId="4" borderId="65" xfId="0" applyFont="1" applyFill="1" applyBorder="1" applyAlignment="1" applyProtection="1">
      <alignment horizontal="center"/>
    </xf>
    <xf numFmtId="0" fontId="16" fillId="4" borderId="11" xfId="0" applyFont="1" applyFill="1" applyBorder="1" applyAlignment="1" applyProtection="1">
      <alignment horizontal="center"/>
    </xf>
    <xf numFmtId="166" fontId="17" fillId="4" borderId="16" xfId="0" applyNumberFormat="1" applyFont="1" applyFill="1" applyBorder="1" applyAlignment="1" applyProtection="1">
      <alignment horizontal="center"/>
    </xf>
    <xf numFmtId="166" fontId="12" fillId="4" borderId="12" xfId="0" applyNumberFormat="1" applyFont="1" applyFill="1" applyBorder="1" applyAlignment="1" applyProtection="1">
      <alignment horizontal="center"/>
    </xf>
    <xf numFmtId="166" fontId="12" fillId="4" borderId="8" xfId="0" applyNumberFormat="1" applyFont="1" applyFill="1" applyBorder="1" applyAlignment="1" applyProtection="1">
      <alignment horizontal="center"/>
    </xf>
    <xf numFmtId="166" fontId="12" fillId="4" borderId="35" xfId="0" applyNumberFormat="1" applyFont="1" applyFill="1" applyBorder="1" applyAlignment="1" applyProtection="1">
      <alignment horizontal="center"/>
    </xf>
    <xf numFmtId="0" fontId="40" fillId="4" borderId="13" xfId="0" applyFont="1" applyFill="1" applyBorder="1" applyAlignment="1" applyProtection="1">
      <alignment horizontal="center"/>
    </xf>
    <xf numFmtId="0" fontId="40" fillId="5" borderId="13" xfId="0" applyFont="1" applyFill="1" applyBorder="1" applyAlignment="1" applyProtection="1">
      <alignment horizontal="center"/>
      <protection locked="0"/>
    </xf>
    <xf numFmtId="0" fontId="12" fillId="0" borderId="13" xfId="0" applyFont="1" applyFill="1" applyBorder="1" applyAlignment="1" applyProtection="1">
      <alignment horizontal="center"/>
      <protection locked="0"/>
    </xf>
    <xf numFmtId="0" fontId="41" fillId="5" borderId="13" xfId="0" applyFont="1" applyFill="1" applyBorder="1" applyAlignment="1" applyProtection="1">
      <alignment horizontal="center"/>
      <protection locked="0"/>
    </xf>
    <xf numFmtId="0" fontId="40" fillId="5" borderId="41" xfId="0" applyFont="1" applyFill="1" applyBorder="1" applyAlignment="1" applyProtection="1">
      <alignment horizontal="left"/>
      <protection locked="0"/>
    </xf>
    <xf numFmtId="0" fontId="40" fillId="5" borderId="13" xfId="0" applyFont="1" applyFill="1" applyBorder="1" applyAlignment="1" applyProtection="1">
      <alignment horizontal="center"/>
      <protection locked="0"/>
    </xf>
    <xf numFmtId="0" fontId="40" fillId="5" borderId="34" xfId="0" applyFont="1" applyFill="1" applyBorder="1" applyAlignment="1" applyProtection="1">
      <alignment horizontal="center"/>
      <protection locked="0"/>
    </xf>
    <xf numFmtId="0" fontId="40" fillId="5" borderId="8" xfId="0" applyFont="1" applyFill="1" applyBorder="1" applyAlignment="1" applyProtection="1">
      <alignment horizontal="center"/>
      <protection locked="0"/>
    </xf>
    <xf numFmtId="0" fontId="44" fillId="3" borderId="17" xfId="0" applyFont="1" applyFill="1" applyBorder="1" applyAlignment="1">
      <alignment horizontal="center" wrapText="1"/>
    </xf>
    <xf numFmtId="0" fontId="40" fillId="5" borderId="34" xfId="0" applyFont="1" applyFill="1" applyBorder="1" applyAlignment="1" applyProtection="1">
      <alignment horizontal="left"/>
      <protection locked="0"/>
    </xf>
    <xf numFmtId="0" fontId="40" fillId="5" borderId="13" xfId="0" applyFont="1" applyFill="1" applyBorder="1" applyAlignment="1" applyProtection="1">
      <alignment horizontal="left"/>
      <protection locked="0"/>
    </xf>
    <xf numFmtId="0" fontId="40" fillId="5" borderId="8" xfId="0" applyFont="1" applyFill="1" applyBorder="1" applyAlignment="1" applyProtection="1">
      <alignment horizontal="left"/>
      <protection locked="0"/>
    </xf>
    <xf numFmtId="0" fontId="40" fillId="5" borderId="38" xfId="0" applyFont="1" applyFill="1" applyBorder="1" applyAlignment="1" applyProtection="1">
      <alignment horizontal="center"/>
      <protection locked="0"/>
    </xf>
    <xf numFmtId="0" fontId="40" fillId="5" borderId="39" xfId="0" applyFont="1" applyFill="1" applyBorder="1" applyAlignment="1" applyProtection="1">
      <alignment horizontal="left"/>
      <protection locked="0"/>
    </xf>
    <xf numFmtId="0" fontId="40" fillId="5" borderId="38" xfId="0" applyFont="1" applyFill="1" applyBorder="1" applyAlignment="1" applyProtection="1">
      <alignment horizontal="left"/>
      <protection locked="0"/>
    </xf>
    <xf numFmtId="0" fontId="40" fillId="5" borderId="5" xfId="0" applyFont="1" applyFill="1" applyBorder="1" applyAlignment="1" applyProtection="1">
      <alignment horizontal="left"/>
      <protection locked="0"/>
    </xf>
    <xf numFmtId="0" fontId="40" fillId="5" borderId="5" xfId="0" applyFont="1" applyFill="1" applyBorder="1" applyAlignment="1" applyProtection="1">
      <alignment horizontal="center"/>
      <protection locked="0"/>
    </xf>
    <xf numFmtId="0" fontId="40" fillId="5" borderId="39" xfId="0" applyFont="1" applyFill="1" applyBorder="1" applyAlignment="1" applyProtection="1">
      <alignment horizontal="center"/>
      <protection locked="0"/>
    </xf>
    <xf numFmtId="0" fontId="40" fillId="4" borderId="68" xfId="0" applyFont="1" applyFill="1" applyBorder="1" applyAlignment="1">
      <alignment horizontal="center"/>
    </xf>
    <xf numFmtId="0" fontId="40" fillId="5" borderId="13" xfId="0" applyFont="1" applyFill="1" applyBorder="1" applyAlignment="1" applyProtection="1">
      <alignment horizontal="center"/>
      <protection locked="0"/>
    </xf>
    <xf numFmtId="0" fontId="40" fillId="5" borderId="34" xfId="0" applyFont="1" applyFill="1" applyBorder="1" applyAlignment="1" applyProtection="1">
      <alignment horizontal="center"/>
      <protection locked="0"/>
    </xf>
    <xf numFmtId="0" fontId="40" fillId="5" borderId="8" xfId="0" applyFont="1" applyFill="1" applyBorder="1" applyAlignment="1" applyProtection="1">
      <alignment horizontal="center"/>
      <protection locked="0"/>
    </xf>
    <xf numFmtId="0" fontId="40" fillId="5" borderId="56" xfId="0" applyFont="1" applyFill="1" applyBorder="1" applyAlignment="1" applyProtection="1">
      <protection locked="0"/>
    </xf>
    <xf numFmtId="0" fontId="40" fillId="5" borderId="0" xfId="0" applyFont="1" applyFill="1" applyBorder="1" applyAlignment="1" applyProtection="1">
      <protection locked="0"/>
    </xf>
    <xf numFmtId="0" fontId="40" fillId="5" borderId="7" xfId="0" applyFont="1" applyFill="1" applyBorder="1" applyAlignment="1" applyProtection="1">
      <protection locked="0"/>
    </xf>
    <xf numFmtId="0" fontId="40" fillId="0" borderId="0" xfId="0" applyFont="1" applyBorder="1" applyAlignment="1" applyProtection="1">
      <alignment horizontal="center"/>
      <protection locked="0"/>
    </xf>
    <xf numFmtId="0" fontId="12" fillId="3" borderId="0" xfId="0" applyFont="1" applyFill="1" applyBorder="1" applyAlignment="1" applyProtection="1">
      <alignment horizontal="left"/>
      <protection locked="0"/>
    </xf>
    <xf numFmtId="0" fontId="41" fillId="3" borderId="0" xfId="0" applyFont="1" applyFill="1" applyBorder="1" applyAlignment="1">
      <alignment horizontal="left"/>
    </xf>
    <xf numFmtId="0" fontId="41" fillId="3" borderId="0" xfId="0" applyFont="1" applyFill="1"/>
    <xf numFmtId="49" fontId="40" fillId="5" borderId="13" xfId="0" applyNumberFormat="1" applyFont="1" applyFill="1" applyBorder="1" applyProtection="1">
      <protection locked="0"/>
    </xf>
    <xf numFmtId="1" fontId="40" fillId="4" borderId="13" xfId="0" applyNumberFormat="1" applyFont="1" applyFill="1" applyBorder="1" applyProtection="1">
      <protection locked="0"/>
    </xf>
    <xf numFmtId="1" fontId="40" fillId="4" borderId="34" xfId="0" applyNumberFormat="1" applyFont="1" applyFill="1" applyBorder="1" applyProtection="1">
      <protection locked="0"/>
    </xf>
    <xf numFmtId="1" fontId="40" fillId="4" borderId="8" xfId="0" applyNumberFormat="1" applyFont="1" applyFill="1" applyBorder="1" applyProtection="1">
      <protection locked="0"/>
    </xf>
    <xf numFmtId="1" fontId="44" fillId="4" borderId="9" xfId="0" applyNumberFormat="1" applyFont="1" applyFill="1" applyBorder="1" applyProtection="1">
      <protection locked="0"/>
    </xf>
    <xf numFmtId="1" fontId="44" fillId="4" borderId="17" xfId="0" applyNumberFormat="1" applyFont="1" applyFill="1" applyBorder="1" applyProtection="1">
      <protection locked="0"/>
    </xf>
    <xf numFmtId="0" fontId="12" fillId="0" borderId="41" xfId="0" applyFont="1" applyFill="1" applyBorder="1" applyAlignment="1" applyProtection="1">
      <alignment horizontal="left"/>
      <protection locked="0"/>
    </xf>
    <xf numFmtId="0" fontId="41" fillId="0" borderId="59" xfId="0" applyFont="1" applyBorder="1" applyAlignment="1">
      <alignment horizontal="left"/>
    </xf>
    <xf numFmtId="0" fontId="41" fillId="0" borderId="45" xfId="0" applyFont="1" applyBorder="1" applyAlignment="1">
      <alignment horizontal="left"/>
    </xf>
    <xf numFmtId="0" fontId="12" fillId="0" borderId="41" xfId="0" applyFont="1" applyFill="1" applyBorder="1" applyAlignment="1" applyProtection="1">
      <protection locked="0"/>
    </xf>
    <xf numFmtId="0" fontId="12" fillId="0" borderId="59" xfId="0" applyFont="1" applyBorder="1" applyAlignment="1" applyProtection="1">
      <protection locked="0"/>
    </xf>
    <xf numFmtId="0" fontId="12" fillId="0" borderId="45" xfId="0" applyFont="1" applyBorder="1" applyAlignment="1" applyProtection="1">
      <protection locked="0"/>
    </xf>
    <xf numFmtId="0" fontId="12" fillId="0" borderId="41" xfId="0" applyFont="1" applyBorder="1" applyAlignment="1" applyProtection="1">
      <alignment horizontal="left"/>
      <protection locked="0"/>
    </xf>
    <xf numFmtId="0" fontId="12" fillId="0" borderId="59" xfId="0" applyFont="1" applyBorder="1" applyAlignment="1" applyProtection="1">
      <alignment horizontal="left"/>
      <protection locked="0"/>
    </xf>
    <xf numFmtId="0" fontId="12" fillId="0" borderId="45" xfId="0" applyFont="1" applyBorder="1" applyAlignment="1" applyProtection="1">
      <alignment horizontal="left"/>
      <protection locked="0"/>
    </xf>
    <xf numFmtId="0" fontId="41" fillId="0" borderId="59" xfId="0" applyFont="1" applyBorder="1" applyAlignment="1" applyProtection="1">
      <alignment horizontal="left"/>
      <protection locked="0"/>
    </xf>
    <xf numFmtId="0" fontId="41" fillId="0" borderId="45" xfId="0" applyFont="1" applyBorder="1" applyAlignment="1" applyProtection="1">
      <alignment horizontal="left"/>
      <protection locked="0"/>
    </xf>
    <xf numFmtId="0" fontId="12" fillId="0" borderId="41" xfId="0" applyFont="1" applyFill="1" applyBorder="1" applyAlignment="1" applyProtection="1">
      <alignment horizontal="center"/>
      <protection locked="0"/>
    </xf>
    <xf numFmtId="0" fontId="41" fillId="0" borderId="59" xfId="0" applyFont="1" applyBorder="1" applyAlignment="1" applyProtection="1">
      <protection locked="0"/>
    </xf>
    <xf numFmtId="0" fontId="41" fillId="0" borderId="45" xfId="0" applyFont="1" applyBorder="1" applyAlignment="1" applyProtection="1">
      <protection locked="0"/>
    </xf>
    <xf numFmtId="0" fontId="40" fillId="0" borderId="45" xfId="0" applyFont="1" applyBorder="1" applyAlignment="1" applyProtection="1">
      <alignment horizontal="left"/>
      <protection locked="0"/>
    </xf>
    <xf numFmtId="0" fontId="12" fillId="5" borderId="41" xfId="0" applyFont="1" applyFill="1" applyBorder="1" applyAlignment="1" applyProtection="1">
      <alignment horizontal="left"/>
      <protection locked="0"/>
    </xf>
    <xf numFmtId="0" fontId="12" fillId="4" borderId="41" xfId="0" applyFont="1" applyFill="1" applyBorder="1" applyAlignment="1" applyProtection="1">
      <alignment horizontal="left"/>
      <protection locked="0"/>
    </xf>
    <xf numFmtId="0" fontId="40" fillId="4" borderId="45" xfId="0" applyFont="1" applyFill="1" applyBorder="1" applyAlignment="1" applyProtection="1">
      <alignment horizontal="left"/>
      <protection locked="0"/>
    </xf>
    <xf numFmtId="0" fontId="0" fillId="0" borderId="45" xfId="0" applyBorder="1" applyAlignment="1" applyProtection="1">
      <alignment horizontal="left"/>
      <protection locked="0"/>
    </xf>
    <xf numFmtId="0" fontId="40" fillId="5" borderId="38" xfId="0" applyFont="1" applyFill="1" applyBorder="1" applyAlignment="1" applyProtection="1">
      <alignment horizontal="left"/>
      <protection locked="0"/>
    </xf>
    <xf numFmtId="0" fontId="0" fillId="0" borderId="67" xfId="0" applyBorder="1" applyAlignment="1" applyProtection="1">
      <alignment horizontal="left"/>
      <protection locked="0"/>
    </xf>
    <xf numFmtId="0" fontId="0" fillId="0" borderId="71" xfId="0" applyBorder="1" applyAlignment="1" applyProtection="1">
      <alignment horizontal="left"/>
      <protection locked="0"/>
    </xf>
    <xf numFmtId="0" fontId="44" fillId="3" borderId="17" xfId="0" applyFont="1" applyFill="1" applyBorder="1" applyAlignment="1"/>
    <xf numFmtId="0" fontId="44" fillId="3" borderId="50" xfId="0" applyFont="1" applyFill="1" applyBorder="1" applyAlignment="1"/>
    <xf numFmtId="0" fontId="40" fillId="0" borderId="34" xfId="0" applyFont="1" applyBorder="1" applyAlignment="1" applyProtection="1">
      <alignment horizontal="left"/>
      <protection locked="0"/>
    </xf>
    <xf numFmtId="0" fontId="40" fillId="0" borderId="40" xfId="0" applyFont="1" applyBorder="1" applyAlignment="1" applyProtection="1">
      <alignment horizontal="left"/>
      <protection locked="0"/>
    </xf>
    <xf numFmtId="0" fontId="40" fillId="0" borderId="13" xfId="0" applyFont="1" applyBorder="1" applyAlignment="1" applyProtection="1">
      <alignment horizontal="left"/>
      <protection locked="0"/>
    </xf>
    <xf numFmtId="0" fontId="40" fillId="0" borderId="14" xfId="0" applyFont="1" applyBorder="1" applyAlignment="1" applyProtection="1">
      <alignment horizontal="left"/>
      <protection locked="0"/>
    </xf>
    <xf numFmtId="0" fontId="40" fillId="0" borderId="8" xfId="0" applyFont="1" applyBorder="1" applyAlignment="1" applyProtection="1">
      <alignment horizontal="left"/>
      <protection locked="0"/>
    </xf>
    <xf numFmtId="0" fontId="40" fillId="0" borderId="35" xfId="0" applyFont="1" applyBorder="1" applyAlignment="1" applyProtection="1">
      <alignment horizontal="left"/>
      <protection locked="0"/>
    </xf>
    <xf numFmtId="0" fontId="40" fillId="5" borderId="41" xfId="0" applyFont="1" applyFill="1" applyBorder="1" applyAlignment="1" applyProtection="1">
      <alignment horizontal="left"/>
      <protection locked="0"/>
    </xf>
    <xf numFmtId="0" fontId="0" fillId="0" borderId="45" xfId="0" applyBorder="1" applyAlignment="1">
      <alignment horizontal="left"/>
    </xf>
    <xf numFmtId="0" fontId="0" fillId="0" borderId="59" xfId="0" applyBorder="1" applyAlignment="1" applyProtection="1">
      <alignment horizontal="left"/>
      <protection locked="0"/>
    </xf>
    <xf numFmtId="0" fontId="0" fillId="0" borderId="70" xfId="0" applyBorder="1" applyAlignment="1">
      <alignment horizontal="left"/>
    </xf>
    <xf numFmtId="0" fontId="0" fillId="0" borderId="47" xfId="0" applyBorder="1" applyAlignment="1">
      <alignment horizontal="left"/>
    </xf>
    <xf numFmtId="0" fontId="0" fillId="0" borderId="71" xfId="0" applyBorder="1" applyAlignment="1">
      <alignment horizontal="left"/>
    </xf>
    <xf numFmtId="0" fontId="40" fillId="4" borderId="41" xfId="0" applyNumberFormat="1" applyFont="1" applyFill="1" applyBorder="1" applyAlignment="1" applyProtection="1">
      <alignment horizontal="left"/>
    </xf>
    <xf numFmtId="0" fontId="0" fillId="0" borderId="45" xfId="0" applyNumberFormat="1" applyBorder="1" applyAlignment="1" applyProtection="1">
      <alignment horizontal="left"/>
    </xf>
    <xf numFmtId="0" fontId="44" fillId="3" borderId="69" xfId="0" applyFont="1" applyFill="1" applyBorder="1" applyAlignment="1">
      <alignment horizontal="center" wrapText="1"/>
    </xf>
    <xf numFmtId="0" fontId="44" fillId="3" borderId="72" xfId="0" applyFont="1" applyFill="1" applyBorder="1" applyAlignment="1">
      <alignment horizontal="center" wrapText="1"/>
    </xf>
    <xf numFmtId="0" fontId="0" fillId="0" borderId="37" xfId="0" applyBorder="1" applyAlignment="1"/>
    <xf numFmtId="0" fontId="40" fillId="5" borderId="18" xfId="0" applyFont="1" applyFill="1" applyBorder="1" applyAlignment="1" applyProtection="1">
      <alignment horizontal="left"/>
      <protection locked="0"/>
    </xf>
    <xf numFmtId="0" fontId="0" fillId="0" borderId="46" xfId="0" applyBorder="1" applyAlignment="1">
      <alignment horizontal="left"/>
    </xf>
    <xf numFmtId="0" fontId="0" fillId="0" borderId="19" xfId="0" applyBorder="1" applyAlignment="1" applyProtection="1">
      <alignment horizontal="left"/>
      <protection locked="0"/>
    </xf>
    <xf numFmtId="0" fontId="0" fillId="0" borderId="26" xfId="0" applyBorder="1" applyAlignment="1">
      <alignment horizontal="left"/>
    </xf>
    <xf numFmtId="0" fontId="40" fillId="0" borderId="13" xfId="0" applyFont="1" applyBorder="1" applyAlignment="1" applyProtection="1">
      <protection locked="0"/>
    </xf>
    <xf numFmtId="0" fontId="40" fillId="0" borderId="14" xfId="0" applyFont="1" applyBorder="1" applyAlignment="1" applyProtection="1">
      <protection locked="0"/>
    </xf>
    <xf numFmtId="0" fontId="40" fillId="0" borderId="8" xfId="0" applyFont="1" applyBorder="1" applyAlignment="1" applyProtection="1">
      <protection locked="0"/>
    </xf>
    <xf numFmtId="0" fontId="40" fillId="0" borderId="35" xfId="0" applyFont="1" applyBorder="1" applyAlignment="1" applyProtection="1">
      <protection locked="0"/>
    </xf>
    <xf numFmtId="0" fontId="0" fillId="0" borderId="53" xfId="0" applyBorder="1"/>
    <xf numFmtId="0" fontId="0" fillId="0" borderId="37" xfId="0" applyBorder="1"/>
    <xf numFmtId="0" fontId="0" fillId="0" borderId="26" xfId="0" applyBorder="1" applyAlignment="1" applyProtection="1">
      <alignment horizontal="left"/>
      <protection locked="0"/>
    </xf>
    <xf numFmtId="0" fontId="0" fillId="0" borderId="70" xfId="0" applyBorder="1" applyAlignment="1" applyProtection="1">
      <alignment horizontal="left"/>
      <protection locked="0"/>
    </xf>
    <xf numFmtId="0" fontId="40" fillId="0" borderId="34" xfId="0" applyFont="1" applyBorder="1" applyAlignment="1" applyProtection="1">
      <protection locked="0"/>
    </xf>
    <xf numFmtId="0" fontId="40" fillId="0" borderId="40" xfId="0" applyFont="1" applyBorder="1" applyAlignment="1" applyProtection="1">
      <protection locked="0"/>
    </xf>
    <xf numFmtId="0" fontId="40" fillId="4" borderId="41" xfId="0" applyFont="1" applyFill="1" applyBorder="1" applyAlignment="1">
      <alignment horizontal="left"/>
    </xf>
    <xf numFmtId="0" fontId="40" fillId="4" borderId="45" xfId="0" applyFont="1" applyFill="1" applyBorder="1" applyAlignment="1">
      <alignment horizontal="left"/>
    </xf>
    <xf numFmtId="0" fontId="44" fillId="3" borderId="18" xfId="0" applyFont="1" applyFill="1" applyBorder="1" applyAlignment="1">
      <alignment horizontal="center" wrapText="1"/>
    </xf>
    <xf numFmtId="0" fontId="44" fillId="3" borderId="19" xfId="0" applyFont="1" applyFill="1" applyBorder="1" applyAlignment="1">
      <alignment horizontal="center" wrapText="1"/>
    </xf>
    <xf numFmtId="0" fontId="44" fillId="3" borderId="26" xfId="0" applyFont="1" applyFill="1" applyBorder="1" applyAlignment="1">
      <alignment horizontal="center" wrapText="1"/>
    </xf>
    <xf numFmtId="0" fontId="40" fillId="5" borderId="18" xfId="0" applyFont="1" applyFill="1" applyBorder="1" applyAlignment="1" applyProtection="1">
      <protection locked="0"/>
    </xf>
    <xf numFmtId="0" fontId="40" fillId="5" borderId="19" xfId="0" applyFont="1" applyFill="1" applyBorder="1" applyAlignment="1" applyProtection="1">
      <protection locked="0"/>
    </xf>
    <xf numFmtId="0" fontId="40" fillId="5" borderId="26" xfId="0" applyFont="1" applyFill="1" applyBorder="1" applyAlignment="1" applyProtection="1">
      <protection locked="0"/>
    </xf>
    <xf numFmtId="0" fontId="40" fillId="5" borderId="41" xfId="0" applyFont="1" applyFill="1" applyBorder="1" applyAlignment="1" applyProtection="1">
      <protection locked="0"/>
    </xf>
    <xf numFmtId="0" fontId="40" fillId="5" borderId="59" xfId="0" applyFont="1" applyFill="1" applyBorder="1" applyAlignment="1" applyProtection="1">
      <protection locked="0"/>
    </xf>
    <xf numFmtId="0" fontId="40" fillId="5" borderId="70" xfId="0" applyFont="1" applyFill="1" applyBorder="1" applyAlignment="1" applyProtection="1">
      <protection locked="0"/>
    </xf>
    <xf numFmtId="0" fontId="47" fillId="5" borderId="41" xfId="0" applyFont="1" applyFill="1" applyBorder="1" applyAlignment="1" applyProtection="1">
      <alignment horizontal="left"/>
      <protection locked="0"/>
    </xf>
    <xf numFmtId="0" fontId="43" fillId="3" borderId="38" xfId="0" applyFont="1" applyFill="1" applyBorder="1" applyAlignment="1">
      <alignment horizontal="center"/>
    </xf>
    <xf numFmtId="0" fontId="0" fillId="0" borderId="67" xfId="0" applyBorder="1" applyAlignment="1">
      <alignment horizontal="center"/>
    </xf>
    <xf numFmtId="0" fontId="0" fillId="0" borderId="71" xfId="0" applyBorder="1" applyAlignment="1">
      <alignment horizontal="center"/>
    </xf>
    <xf numFmtId="0" fontId="40" fillId="5" borderId="56" xfId="0" applyFont="1" applyFill="1" applyBorder="1" applyAlignment="1" applyProtection="1">
      <protection locked="0"/>
    </xf>
    <xf numFmtId="0" fontId="40" fillId="5" borderId="0" xfId="0" applyFont="1" applyFill="1" applyBorder="1" applyAlignment="1" applyProtection="1">
      <protection locked="0"/>
    </xf>
    <xf numFmtId="0" fontId="40" fillId="5" borderId="7" xfId="0" applyFont="1" applyFill="1" applyBorder="1" applyAlignment="1" applyProtection="1">
      <protection locked="0"/>
    </xf>
    <xf numFmtId="0" fontId="44" fillId="5" borderId="69" xfId="0" applyFont="1" applyFill="1" applyBorder="1" applyAlignment="1" applyProtection="1">
      <protection locked="0"/>
    </xf>
    <xf numFmtId="0" fontId="44" fillId="5" borderId="53" xfId="0" applyFont="1" applyFill="1" applyBorder="1" applyAlignment="1" applyProtection="1">
      <protection locked="0"/>
    </xf>
    <xf numFmtId="0" fontId="44" fillId="5" borderId="37" xfId="0" applyFont="1" applyFill="1" applyBorder="1" applyAlignment="1" applyProtection="1">
      <protection locked="0"/>
    </xf>
    <xf numFmtId="0" fontId="40" fillId="5" borderId="39" xfId="0" applyFont="1" applyFill="1" applyBorder="1" applyAlignment="1" applyProtection="1">
      <protection locked="0"/>
    </xf>
    <xf numFmtId="0" fontId="40" fillId="5" borderId="52" xfId="0" applyFont="1" applyFill="1" applyBorder="1" applyAlignment="1" applyProtection="1">
      <protection locked="0"/>
    </xf>
    <xf numFmtId="0" fontId="40" fillId="5" borderId="66" xfId="0" applyFont="1" applyFill="1" applyBorder="1" applyAlignment="1" applyProtection="1">
      <protection locked="0"/>
    </xf>
    <xf numFmtId="0" fontId="44" fillId="3" borderId="5" xfId="0" applyFont="1" applyFill="1" applyBorder="1" applyAlignment="1">
      <alignment horizontal="center" wrapText="1"/>
    </xf>
    <xf numFmtId="0" fontId="44" fillId="3" borderId="65" xfId="0" applyFont="1" applyFill="1" applyBorder="1" applyAlignment="1">
      <alignment horizontal="center" wrapText="1"/>
    </xf>
    <xf numFmtId="0" fontId="40" fillId="5" borderId="41" xfId="0" applyFont="1" applyFill="1" applyBorder="1" applyAlignment="1" applyProtection="1">
      <alignment horizontal="center"/>
      <protection locked="0"/>
    </xf>
    <xf numFmtId="0" fontId="0" fillId="5" borderId="59" xfId="0" applyFill="1" applyBorder="1" applyAlignment="1" applyProtection="1">
      <alignment horizontal="center"/>
      <protection locked="0"/>
    </xf>
    <xf numFmtId="0" fontId="0" fillId="5" borderId="70" xfId="0" applyFill="1" applyBorder="1" applyAlignment="1" applyProtection="1">
      <alignment horizontal="center"/>
      <protection locked="0"/>
    </xf>
    <xf numFmtId="0" fontId="40" fillId="5" borderId="3" xfId="0" applyFont="1" applyFill="1" applyBorder="1" applyAlignment="1" applyProtection="1">
      <protection locked="0"/>
    </xf>
    <xf numFmtId="0" fontId="40" fillId="5" borderId="2" xfId="0" applyFont="1" applyFill="1" applyBorder="1" applyAlignment="1" applyProtection="1">
      <protection locked="0"/>
    </xf>
    <xf numFmtId="0" fontId="40" fillId="5" borderId="4" xfId="0" applyFont="1" applyFill="1" applyBorder="1" applyAlignment="1" applyProtection="1">
      <protection locked="0"/>
    </xf>
    <xf numFmtId="0" fontId="44" fillId="5" borderId="9" xfId="0" applyFont="1" applyFill="1" applyBorder="1" applyAlignment="1" applyProtection="1">
      <protection locked="0"/>
    </xf>
    <xf numFmtId="0" fontId="44" fillId="5" borderId="49" xfId="0" applyFont="1" applyFill="1" applyBorder="1" applyAlignment="1" applyProtection="1">
      <protection locked="0"/>
    </xf>
    <xf numFmtId="0" fontId="44" fillId="3" borderId="0" xfId="0" applyFont="1" applyFill="1" applyBorder="1" applyAlignment="1"/>
    <xf numFmtId="0" fontId="40" fillId="3" borderId="0" xfId="0" applyFont="1" applyFill="1" applyBorder="1" applyAlignment="1"/>
    <xf numFmtId="0" fontId="40" fillId="4" borderId="41" xfId="0" applyFont="1" applyFill="1" applyBorder="1" applyAlignment="1">
      <alignment horizontal="center"/>
    </xf>
    <xf numFmtId="0" fontId="40" fillId="4" borderId="45" xfId="0" applyFont="1" applyFill="1" applyBorder="1" applyAlignment="1">
      <alignment horizontal="center"/>
    </xf>
    <xf numFmtId="0" fontId="0" fillId="0" borderId="59" xfId="0" applyBorder="1" applyAlignment="1">
      <alignment horizontal="left"/>
    </xf>
    <xf numFmtId="0" fontId="40" fillId="4" borderId="38" xfId="0" applyFont="1" applyFill="1" applyBorder="1" applyAlignment="1">
      <alignment horizontal="center"/>
    </xf>
    <xf numFmtId="0" fontId="40" fillId="4" borderId="47" xfId="0" applyFont="1" applyFill="1" applyBorder="1" applyAlignment="1">
      <alignment horizontal="center"/>
    </xf>
    <xf numFmtId="0" fontId="44" fillId="3" borderId="46" xfId="0" applyFont="1" applyFill="1" applyBorder="1" applyAlignment="1">
      <alignment horizontal="center" wrapText="1"/>
    </xf>
    <xf numFmtId="0" fontId="45" fillId="3" borderId="38" xfId="0" applyFont="1" applyFill="1" applyBorder="1" applyAlignment="1">
      <alignment horizontal="center"/>
    </xf>
    <xf numFmtId="0" fontId="45" fillId="3" borderId="47" xfId="0" applyFont="1" applyFill="1" applyBorder="1" applyAlignment="1">
      <alignment horizontal="center"/>
    </xf>
    <xf numFmtId="0" fontId="40" fillId="4" borderId="18" xfId="0" applyFont="1" applyFill="1" applyBorder="1" applyAlignment="1">
      <alignment horizontal="center"/>
    </xf>
    <xf numFmtId="0" fontId="40" fillId="4" borderId="46" xfId="0" applyFont="1" applyFill="1" applyBorder="1" applyAlignment="1">
      <alignment horizontal="center"/>
    </xf>
    <xf numFmtId="0" fontId="40" fillId="5" borderId="71" xfId="0" applyFont="1" applyFill="1" applyBorder="1" applyAlignment="1" applyProtection="1">
      <alignment horizontal="left"/>
      <protection locked="0"/>
    </xf>
    <xf numFmtId="0" fontId="40" fillId="5" borderId="13" xfId="0" applyFont="1" applyFill="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40" fillId="5" borderId="34" xfId="0" applyFont="1" applyFill="1" applyBorder="1" applyAlignment="1" applyProtection="1">
      <alignment horizontal="left"/>
      <protection locked="0"/>
    </xf>
    <xf numFmtId="0" fontId="0" fillId="0" borderId="34" xfId="0" applyBorder="1" applyAlignment="1" applyProtection="1">
      <alignment horizontal="left"/>
      <protection locked="0"/>
    </xf>
    <xf numFmtId="0" fontId="0" fillId="0" borderId="40" xfId="0" applyBorder="1" applyAlignment="1" applyProtection="1">
      <alignment horizontal="left"/>
      <protection locked="0"/>
    </xf>
    <xf numFmtId="0" fontId="40" fillId="5" borderId="14" xfId="0" applyFont="1" applyFill="1" applyBorder="1" applyAlignment="1" applyProtection="1">
      <alignment horizontal="left"/>
      <protection locked="0"/>
    </xf>
    <xf numFmtId="0" fontId="40" fillId="5" borderId="8" xfId="0" applyFont="1" applyFill="1" applyBorder="1" applyAlignment="1" applyProtection="1">
      <alignment horizontal="left"/>
      <protection locked="0"/>
    </xf>
    <xf numFmtId="0" fontId="40" fillId="5" borderId="35" xfId="0" applyFont="1" applyFill="1" applyBorder="1" applyAlignment="1" applyProtection="1">
      <alignment horizontal="left"/>
      <protection locked="0"/>
    </xf>
    <xf numFmtId="0" fontId="44" fillId="3" borderId="73" xfId="0" applyFont="1" applyFill="1" applyBorder="1" applyAlignment="1">
      <alignment horizontal="center" wrapText="1"/>
    </xf>
    <xf numFmtId="0" fontId="0" fillId="0" borderId="23" xfId="0" applyBorder="1" applyAlignment="1">
      <alignment horizontal="center"/>
    </xf>
    <xf numFmtId="0" fontId="0" fillId="0" borderId="24" xfId="0" applyBorder="1" applyAlignment="1">
      <alignment horizontal="center"/>
    </xf>
    <xf numFmtId="0" fontId="44" fillId="3" borderId="8" xfId="0" applyFont="1" applyFill="1" applyBorder="1" applyAlignment="1">
      <alignment horizontal="center" wrapText="1"/>
    </xf>
    <xf numFmtId="0" fontId="0" fillId="0" borderId="8" xfId="0" applyBorder="1" applyAlignment="1">
      <alignment horizontal="center"/>
    </xf>
    <xf numFmtId="0" fontId="0" fillId="0" borderId="35" xfId="0" applyBorder="1" applyAlignment="1">
      <alignment horizontal="center"/>
    </xf>
    <xf numFmtId="0" fontId="44" fillId="3" borderId="5" xfId="0" applyFont="1" applyFill="1" applyBorder="1" applyAlignment="1">
      <alignment horizontal="center"/>
    </xf>
    <xf numFmtId="0" fontId="44" fillId="0" borderId="65" xfId="0" applyFont="1" applyBorder="1" applyAlignment="1"/>
    <xf numFmtId="0" fontId="44" fillId="3" borderId="13" xfId="0" applyFont="1" applyFill="1" applyBorder="1" applyAlignment="1">
      <alignment horizontal="center"/>
    </xf>
    <xf numFmtId="0" fontId="44" fillId="0" borderId="14" xfId="0" applyFont="1" applyBorder="1" applyAlignment="1"/>
    <xf numFmtId="0" fontId="55" fillId="3" borderId="8" xfId="0" applyFont="1" applyFill="1" applyBorder="1" applyAlignment="1">
      <alignment horizontal="center"/>
    </xf>
    <xf numFmtId="0" fontId="40" fillId="0" borderId="35" xfId="0" applyFont="1" applyBorder="1" applyAlignment="1"/>
    <xf numFmtId="0" fontId="40" fillId="5" borderId="5" xfId="0" applyFont="1" applyFill="1" applyBorder="1" applyAlignment="1" applyProtection="1">
      <alignment horizontal="left"/>
      <protection locked="0"/>
    </xf>
    <xf numFmtId="0" fontId="40" fillId="5" borderId="65" xfId="0" applyFont="1" applyFill="1" applyBorder="1" applyAlignment="1" applyProtection="1">
      <alignment horizontal="left"/>
      <protection locked="0"/>
    </xf>
    <xf numFmtId="0" fontId="0" fillId="0" borderId="8" xfId="0" applyBorder="1" applyAlignment="1" applyProtection="1">
      <alignment horizontal="left"/>
      <protection locked="0"/>
    </xf>
    <xf numFmtId="0" fontId="0" fillId="0" borderId="35" xfId="0" applyBorder="1" applyAlignment="1" applyProtection="1">
      <alignment horizontal="left"/>
      <protection locked="0"/>
    </xf>
    <xf numFmtId="0" fontId="40" fillId="4" borderId="41" xfId="0" applyFont="1" applyFill="1" applyBorder="1" applyAlignment="1"/>
    <xf numFmtId="0" fontId="40" fillId="4" borderId="59" xfId="0" applyFont="1" applyFill="1" applyBorder="1" applyAlignment="1"/>
    <xf numFmtId="0" fontId="0" fillId="0" borderId="45" xfId="0" applyBorder="1" applyAlignment="1"/>
    <xf numFmtId="0" fontId="40" fillId="4" borderId="45" xfId="0" applyFont="1" applyFill="1" applyBorder="1" applyAlignment="1"/>
    <xf numFmtId="0" fontId="40" fillId="5" borderId="59" xfId="0" applyFont="1" applyFill="1" applyBorder="1" applyAlignment="1" applyProtection="1">
      <alignment horizontal="left"/>
      <protection locked="0"/>
    </xf>
    <xf numFmtId="0" fontId="40" fillId="5" borderId="70" xfId="0" applyFont="1" applyFill="1" applyBorder="1" applyAlignment="1" applyProtection="1">
      <alignment horizontal="left"/>
      <protection locked="0"/>
    </xf>
    <xf numFmtId="0" fontId="40" fillId="5" borderId="67" xfId="0" applyFont="1" applyFill="1" applyBorder="1" applyAlignment="1" applyProtection="1">
      <alignment horizontal="left"/>
      <protection locked="0"/>
    </xf>
    <xf numFmtId="0" fontId="0" fillId="0" borderId="59" xfId="0" applyBorder="1" applyAlignment="1" applyProtection="1">
      <protection locked="0"/>
    </xf>
    <xf numFmtId="0" fontId="0" fillId="0" borderId="70" xfId="0" applyBorder="1" applyAlignment="1" applyProtection="1">
      <protection locked="0"/>
    </xf>
    <xf numFmtId="0" fontId="40" fillId="5" borderId="38" xfId="0" applyFont="1" applyFill="1" applyBorder="1" applyAlignment="1" applyProtection="1">
      <protection locked="0"/>
    </xf>
    <xf numFmtId="0" fontId="0" fillId="0" borderId="67" xfId="0" applyBorder="1" applyAlignment="1" applyProtection="1">
      <protection locked="0"/>
    </xf>
    <xf numFmtId="0" fontId="0" fillId="0" borderId="71" xfId="0" applyBorder="1" applyAlignment="1" applyProtection="1">
      <protection locked="0"/>
    </xf>
    <xf numFmtId="0" fontId="0" fillId="0" borderId="19" xfId="0" applyBorder="1" applyProtection="1">
      <protection locked="0"/>
    </xf>
    <xf numFmtId="0" fontId="0" fillId="0" borderId="26" xfId="0" applyBorder="1" applyProtection="1">
      <protection locked="0"/>
    </xf>
    <xf numFmtId="0" fontId="44" fillId="3" borderId="17" xfId="0" applyFont="1" applyFill="1" applyBorder="1" applyAlignment="1">
      <alignment horizontal="center" wrapText="1"/>
    </xf>
    <xf numFmtId="0" fontId="0" fillId="0" borderId="17" xfId="0" applyBorder="1"/>
    <xf numFmtId="0" fontId="0" fillId="0" borderId="50" xfId="0" applyBorder="1"/>
    <xf numFmtId="0" fontId="0" fillId="0" borderId="52" xfId="0" applyBorder="1" applyAlignment="1" applyProtection="1">
      <protection locked="0"/>
    </xf>
    <xf numFmtId="0" fontId="0" fillId="0" borderId="66" xfId="0" applyBorder="1" applyAlignment="1" applyProtection="1">
      <protection locked="0"/>
    </xf>
    <xf numFmtId="0" fontId="44" fillId="3" borderId="53" xfId="0" applyFont="1" applyFill="1" applyBorder="1" applyAlignment="1">
      <alignment horizontal="center" wrapText="1"/>
    </xf>
    <xf numFmtId="0" fontId="44" fillId="3" borderId="37" xfId="0" applyFont="1" applyFill="1" applyBorder="1" applyAlignment="1">
      <alignment horizontal="center" wrapText="1"/>
    </xf>
    <xf numFmtId="0" fontId="40" fillId="5" borderId="19" xfId="0" applyFont="1" applyFill="1" applyBorder="1" applyAlignment="1" applyProtection="1">
      <alignment horizontal="left"/>
      <protection locked="0"/>
    </xf>
    <xf numFmtId="0" fontId="40" fillId="5" borderId="26" xfId="0" applyFont="1" applyFill="1" applyBorder="1" applyAlignment="1" applyProtection="1">
      <alignment horizontal="left"/>
      <protection locked="0"/>
    </xf>
    <xf numFmtId="0" fontId="0" fillId="0" borderId="59" xfId="0" applyBorder="1" applyProtection="1">
      <protection locked="0"/>
    </xf>
    <xf numFmtId="0" fontId="0" fillId="0" borderId="70" xfId="0" applyBorder="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1</xdr:col>
      <xdr:colOff>47625</xdr:colOff>
      <xdr:row>0</xdr:row>
      <xdr:rowOff>85725</xdr:rowOff>
    </xdr:from>
    <xdr:to>
      <xdr:col>2</xdr:col>
      <xdr:colOff>85725</xdr:colOff>
      <xdr:row>2</xdr:row>
      <xdr:rowOff>180975</xdr:rowOff>
    </xdr:to>
    <xdr:pic>
      <xdr:nvPicPr>
        <xdr:cNvPr id="23553" name="Bild 1" descr="Sveby_logo_bramsch Stor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85725"/>
          <a:ext cx="14763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9</xdr:col>
      <xdr:colOff>195262</xdr:colOff>
      <xdr:row>1</xdr:row>
      <xdr:rowOff>17558</xdr:rowOff>
    </xdr:from>
    <xdr:to>
      <xdr:col>15</xdr:col>
      <xdr:colOff>588963</xdr:colOff>
      <xdr:row>63</xdr:row>
      <xdr:rowOff>23019</xdr:rowOff>
    </xdr:to>
    <xdr:sp macro="" textlink="">
      <xdr:nvSpPr>
        <xdr:cNvPr id="3" name="textruta 2"/>
        <xdr:cNvSpPr txBox="1"/>
      </xdr:nvSpPr>
      <xdr:spPr>
        <a:xfrm>
          <a:off x="7196137" y="124714"/>
          <a:ext cx="4215607" cy="10661555"/>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a:latin typeface="Franklin Gothic Demi" pitchFamily="34" charset="0"/>
            </a:rPr>
            <a:t>Anvisningar för hela mallen</a:t>
          </a:r>
        </a:p>
        <a:p>
          <a:r>
            <a:rPr lang="sv-SE" sz="1100">
              <a:latin typeface="Franklin Gothic Book" pitchFamily="34" charset="0"/>
            </a:rPr>
            <a:t>Denna excelmall ska användas för</a:t>
          </a:r>
          <a:r>
            <a:rPr lang="sv-SE" sz="1100" baseline="0">
              <a:latin typeface="Franklin Gothic Book" pitchFamily="34" charset="0"/>
            </a:rPr>
            <a:t> att verifiera en byggnads energiprestanda (specifik energianvändning) , dvs dokumentera insamlade mätvärden och vilka korrektioner  som utförts på dessa. Det ger också underlag för energideklarationen. Mallen ansluter också till Svebys Energiavtal 12. Mallen är tänkt att kunna användas för alla byggnader, varför alla rutor inte är möjliga att fylla i vid redovisning av en särskild byggnad.</a:t>
          </a:r>
        </a:p>
        <a:p>
          <a:endParaRPr lang="sv-SE" sz="1100" baseline="0">
            <a:latin typeface="Franklin Gothic Book" pitchFamily="34" charset="0"/>
          </a:endParaRPr>
        </a:p>
        <a:p>
          <a:r>
            <a:rPr lang="sv-SE" sz="1100" baseline="0">
              <a:latin typeface="Franklin Gothic Book" pitchFamily="34" charset="0"/>
            </a:rPr>
            <a:t>Ytterligare underlag behöver bifogas i separata bilagor, vilka anges nedan. Genomgående används areadefinitionen A</a:t>
          </a:r>
          <a:r>
            <a:rPr lang="sv-SE" sz="1100" baseline="-25000">
              <a:latin typeface="Franklin Gothic Book" pitchFamily="34" charset="0"/>
            </a:rPr>
            <a:t>temp</a:t>
          </a:r>
          <a:r>
            <a:rPr lang="sv-SE" sz="1100" baseline="0">
              <a:latin typeface="Franklin Gothic Book" pitchFamily="34" charset="0"/>
            </a:rPr>
            <a:t> i denna mall.</a:t>
          </a:r>
        </a:p>
        <a:p>
          <a:endParaRPr lang="sv-SE" sz="1100">
            <a:latin typeface="Franklin Gothic Book" pitchFamily="34" charset="0"/>
          </a:endParaRPr>
        </a:p>
        <a:p>
          <a:r>
            <a:rPr lang="sv-SE" sz="1100">
              <a:latin typeface="Franklin Gothic Book" pitchFamily="34" charset="0"/>
            </a:rPr>
            <a:t>Börja med att fylla i </a:t>
          </a:r>
          <a:r>
            <a:rPr lang="sv-SE" sz="1100" baseline="0">
              <a:latin typeface="Franklin Gothic Book" pitchFamily="34" charset="0"/>
            </a:rPr>
            <a:t>vita rutor i detta blad. Informationen länkas vidare till övriga flikar.  Skriv endast i vita rutor! Grå rutor beräknas eller länkas från annan ruta.</a:t>
          </a:r>
        </a:p>
        <a:p>
          <a:endParaRPr lang="sv-SE" sz="1100">
            <a:latin typeface="Franklin Gothic Book" pitchFamily="34" charset="0"/>
          </a:endParaRPr>
        </a:p>
        <a:p>
          <a:r>
            <a:rPr lang="sv-SE" sz="1100">
              <a:latin typeface="Franklin Gothic Book" pitchFamily="34" charset="0"/>
            </a:rPr>
            <a:t>Fortsätt med att fylla</a:t>
          </a:r>
          <a:r>
            <a:rPr lang="sv-SE" sz="1100" baseline="0">
              <a:latin typeface="Franklin Gothic Book" pitchFamily="34" charset="0"/>
            </a:rPr>
            <a:t> i underlagsflikarna i tillämpliga delar. Använd och hänvisa till bilagor om inte utrymmet räcker till. Resultaten från underlagen länkas sedan till fliken Verifiering-sammanställning och verifierad energiprestanda länkas tillbaka till detta försättsblad.</a:t>
          </a:r>
          <a:br>
            <a:rPr lang="sv-SE" sz="1100" baseline="0">
              <a:latin typeface="Franklin Gothic Book" pitchFamily="34" charset="0"/>
            </a:rPr>
          </a:br>
          <a:endParaRPr lang="sv-SE" sz="1100" baseline="0">
            <a:latin typeface="Franklin Gothic Book" pitchFamily="34" charset="0"/>
          </a:endParaRPr>
        </a:p>
        <a:p>
          <a:r>
            <a:rPr lang="sv-SE" sz="1100" baseline="0">
              <a:latin typeface="Franklin Gothic Book" pitchFamily="34" charset="0"/>
            </a:rPr>
            <a:t>Under dokumentationsfliken ska gällande versioner av energiberäkningar som utförts anges, samt även händelser som påverkar byggnadens energiprestanda under mätperioden.</a:t>
          </a:r>
          <a:endParaRPr lang="sv-SE" sz="1100">
            <a:latin typeface="Franklin Gothic Book" pitchFamily="34" charset="0"/>
          </a:endParaRPr>
        </a:p>
        <a:p>
          <a:endParaRPr lang="sv-SE" sz="1100">
            <a:latin typeface="Franklin Gothic Book" pitchFamily="34" charset="0"/>
          </a:endParaRPr>
        </a:p>
        <a:p>
          <a:r>
            <a:rPr lang="sv-SE" sz="1100">
              <a:latin typeface="Franklin Gothic Book" pitchFamily="34" charset="0"/>
            </a:rPr>
            <a:t>I fliken Underlag-BBR kan</a:t>
          </a:r>
          <a:r>
            <a:rPr lang="sv-SE" sz="1100" baseline="0">
              <a:latin typeface="Franklin Gothic Book" pitchFamily="34" charset="0"/>
            </a:rPr>
            <a:t> BBR-krav räknas ut och avgränsningarna definieras, dvs skilja ut verksamhets/hushållsenergi från byggnadens fastighetsenergi samt renodla byggnadens systemgräns från t.ex. "felbokförd" värme.</a:t>
          </a:r>
          <a:endParaRPr lang="sv-SE" sz="1100">
            <a:latin typeface="Franklin Gothic Book" pitchFamily="34" charset="0"/>
          </a:endParaRPr>
        </a:p>
        <a:p>
          <a:endParaRPr lang="sv-SE" sz="1100">
            <a:latin typeface="Franklin Gothic Book" pitchFamily="34" charset="0"/>
          </a:endParaRPr>
        </a:p>
        <a:p>
          <a:r>
            <a:rPr lang="sv-SE" sz="1100">
              <a:latin typeface="Franklin Gothic Book" pitchFamily="34" charset="0"/>
            </a:rPr>
            <a:t>Fliken Underlag-brukande innehåller möjlighet</a:t>
          </a:r>
          <a:r>
            <a:rPr lang="sv-SE" sz="1100" baseline="0">
              <a:latin typeface="Franklin Gothic Book" pitchFamily="34" charset="0"/>
            </a:rPr>
            <a:t> att korrigera mätvärden för avvikelser i avsett brukande, dvs tappvarmvatten, drifttider, innetemperatur m.m.</a:t>
          </a:r>
          <a:endParaRPr lang="sv-SE" sz="1100">
            <a:latin typeface="Franklin Gothic Book" pitchFamily="34" charset="0"/>
          </a:endParaRPr>
        </a:p>
        <a:p>
          <a:endParaRPr lang="sv-SE" sz="1100">
            <a:latin typeface="Franklin Gothic Book" pitchFamily="34" charset="0"/>
          </a:endParaRPr>
        </a:p>
        <a:p>
          <a:r>
            <a:rPr lang="sv-SE" sz="1100">
              <a:latin typeface="Franklin Gothic Book" pitchFamily="34" charset="0"/>
            </a:rPr>
            <a:t>Mätvärden för värme, kyla och</a:t>
          </a:r>
          <a:r>
            <a:rPr lang="sv-SE" sz="1100" baseline="0">
              <a:latin typeface="Franklin Gothic Book" pitchFamily="34" charset="0"/>
            </a:rPr>
            <a:t> el skrivs in månadsvis i respektive mätvärdesflik. Det går även att skriva in årsvärden.</a:t>
          </a:r>
          <a:endParaRPr lang="sv-SE" sz="1100">
            <a:latin typeface="Franklin Gothic Book" pitchFamily="34" charset="0"/>
          </a:endParaRPr>
        </a:p>
        <a:p>
          <a:endParaRPr lang="sv-SE" sz="1100">
            <a:latin typeface="Franklin Gothic Book" pitchFamily="34" charset="0"/>
          </a:endParaRPr>
        </a:p>
        <a:p>
          <a:endParaRPr lang="sv-SE" sz="1100" b="0" i="0">
            <a:solidFill>
              <a:schemeClr val="dk1"/>
            </a:solidFill>
            <a:latin typeface="Franklin Gothic Book" pitchFamily="34" charset="0"/>
            <a:ea typeface="+mn-ea"/>
            <a:cs typeface="+mn-cs"/>
          </a:endParaRPr>
        </a:p>
        <a:p>
          <a:r>
            <a:rPr lang="sv-SE" sz="1100" b="0" i="0">
              <a:solidFill>
                <a:schemeClr val="dk1"/>
              </a:solidFill>
              <a:latin typeface="Franklin Gothic Demi" pitchFamily="34" charset="0"/>
              <a:ea typeface="+mn-ea"/>
              <a:cs typeface="+mn-cs"/>
            </a:rPr>
            <a:t>Anvisningar för denna sida</a:t>
          </a:r>
        </a:p>
        <a:p>
          <a:r>
            <a:rPr lang="sv-SE" sz="1100" b="0" i="0">
              <a:solidFill>
                <a:schemeClr val="dk1"/>
              </a:solidFill>
              <a:latin typeface="Franklin Gothic Book" pitchFamily="34" charset="0"/>
              <a:ea typeface="+mn-ea"/>
              <a:cs typeface="+mn-cs"/>
            </a:rPr>
            <a:t>Specificera hur många m</a:t>
          </a:r>
          <a:r>
            <a:rPr lang="sv-SE" sz="1100" b="0" i="0" baseline="30000">
              <a:solidFill>
                <a:schemeClr val="dk1"/>
              </a:solidFill>
              <a:latin typeface="Franklin Gothic Book" pitchFamily="34" charset="0"/>
              <a:ea typeface="+mn-ea"/>
              <a:cs typeface="+mn-cs"/>
            </a:rPr>
            <a:t>2</a:t>
          </a:r>
          <a:r>
            <a:rPr lang="sv-SE" sz="1100" b="0" i="0">
              <a:solidFill>
                <a:schemeClr val="dk1"/>
              </a:solidFill>
              <a:latin typeface="Franklin Gothic Book" pitchFamily="34" charset="0"/>
              <a:ea typeface="+mn-ea"/>
              <a:cs typeface="+mn-cs"/>
            </a:rPr>
            <a:t> A</a:t>
          </a:r>
          <a:r>
            <a:rPr lang="sv-SE" sz="1100" b="0" i="0" baseline="-25000">
              <a:solidFill>
                <a:schemeClr val="dk1"/>
              </a:solidFill>
              <a:latin typeface="Franklin Gothic Book" pitchFamily="34" charset="0"/>
              <a:ea typeface="+mn-ea"/>
              <a:cs typeface="+mn-cs"/>
            </a:rPr>
            <a:t>temp</a:t>
          </a:r>
          <a:r>
            <a:rPr lang="sv-SE" sz="1100" b="0" i="0" baseline="0">
              <a:solidFill>
                <a:schemeClr val="dk1"/>
              </a:solidFill>
              <a:latin typeface="Franklin Gothic Book" pitchFamily="34" charset="0"/>
              <a:ea typeface="+mn-ea"/>
              <a:cs typeface="+mn-cs"/>
            </a:rPr>
            <a:t> </a:t>
          </a:r>
          <a:r>
            <a:rPr lang="sv-SE" sz="1100" b="0" i="0">
              <a:solidFill>
                <a:schemeClr val="dk1"/>
              </a:solidFill>
              <a:latin typeface="Franklin Gothic Book" pitchFamily="34" charset="0"/>
              <a:ea typeface="+mn-ea"/>
              <a:cs typeface="+mn-cs"/>
            </a:rPr>
            <a:t>av resp verksamhet som finns i byggnaden</a:t>
          </a:r>
          <a:r>
            <a:rPr lang="sv-SE" sz="1100" b="0" i="0" baseline="0">
              <a:solidFill>
                <a:schemeClr val="dk1"/>
              </a:solidFill>
              <a:latin typeface="Franklin Gothic Book" pitchFamily="34" charset="0"/>
              <a:ea typeface="+mn-ea"/>
              <a:cs typeface="+mn-cs"/>
            </a:rPr>
            <a:t> samt vilka energileverantörer som kontrakterats  för byggnaden. Area för garage redovisas  separat (ingår inte i A</a:t>
          </a:r>
          <a:r>
            <a:rPr lang="sv-SE" sz="1100" b="0" i="0" baseline="-25000">
              <a:solidFill>
                <a:schemeClr val="dk1"/>
              </a:solidFill>
              <a:latin typeface="Franklin Gothic Book" pitchFamily="34" charset="0"/>
              <a:ea typeface="+mn-ea"/>
              <a:cs typeface="+mn-cs"/>
            </a:rPr>
            <a:t>temp </a:t>
          </a:r>
          <a:r>
            <a:rPr lang="sv-SE" sz="1100" b="0" i="0" baseline="0">
              <a:solidFill>
                <a:schemeClr val="dk1"/>
              </a:solidFill>
              <a:latin typeface="Franklin Gothic Book" pitchFamily="34" charset="0"/>
              <a:ea typeface="+mn-ea"/>
              <a:cs typeface="+mn-cs"/>
            </a:rPr>
            <a:t>såvida det inte är en egen byggnad).</a:t>
          </a:r>
          <a:endParaRPr lang="sv-SE">
            <a:latin typeface="Franklin Gothic Book" pitchFamily="34" charset="0"/>
          </a:endParaRPr>
        </a:p>
        <a:p>
          <a:endParaRPr lang="sv-SE" sz="1100">
            <a:latin typeface="Franklin Gothic Book" pitchFamily="34" charset="0"/>
          </a:endParaRPr>
        </a:p>
        <a:p>
          <a:r>
            <a:rPr lang="sv-SE" sz="1100">
              <a:latin typeface="Franklin Gothic Book" pitchFamily="34" charset="0"/>
            </a:rPr>
            <a:t>Ange använd Sveby-version </a:t>
          </a:r>
          <a:r>
            <a:rPr lang="sv-SE" sz="1100" baseline="0">
              <a:latin typeface="Franklin Gothic Book" pitchFamily="34" charset="0"/>
            </a:rPr>
            <a:t>vid avtalsskrivning, se www.sveby.org för förteckning, alt. redovisa i bilaga.</a:t>
          </a:r>
          <a:endParaRPr lang="sv-SE" sz="1100">
            <a:latin typeface="Franklin Gothic Book" pitchFamily="34" charset="0"/>
          </a:endParaRPr>
        </a:p>
        <a:p>
          <a:endParaRPr lang="sv-SE" sz="1100">
            <a:latin typeface="Franklin Gothic Book" pitchFamily="34" charset="0"/>
          </a:endParaRPr>
        </a:p>
        <a:p>
          <a:r>
            <a:rPr lang="sv-SE" sz="1100">
              <a:latin typeface="Franklin Gothic Book" pitchFamily="34" charset="0"/>
            </a:rPr>
            <a:t>Period 1-3 avser 12-månadersperioder </a:t>
          </a:r>
          <a:r>
            <a:rPr lang="sv-SE" sz="1100" b="0" i="0" u="none" strike="noStrike">
              <a:solidFill>
                <a:schemeClr val="dk1"/>
              </a:solidFill>
              <a:latin typeface="Franklin Gothic Book" pitchFamily="34" charset="0"/>
              <a:ea typeface="+mn-ea"/>
              <a:cs typeface="+mn-cs"/>
            </a:rPr>
            <a:t>från  mätstart , vilket i princip bör överensstämma med ibruktagandet. Behöver inte vara jämna kalenderår.</a:t>
          </a:r>
          <a:endParaRPr lang="sv-SE">
            <a:latin typeface="Franklin Gothic Book" pitchFamily="34" charset="0"/>
          </a:endParaRPr>
        </a:p>
        <a:p>
          <a:r>
            <a:rPr lang="sv-SE" sz="1100" b="0" i="0" u="none" strike="noStrike">
              <a:solidFill>
                <a:schemeClr val="dk1"/>
              </a:solidFill>
              <a:latin typeface="Franklin Gothic Book" pitchFamily="34" charset="0"/>
              <a:ea typeface="+mn-ea"/>
              <a:cs typeface="+mn-cs"/>
            </a:rPr>
            <a:t>Ange</a:t>
          </a:r>
          <a:r>
            <a:rPr lang="sv-SE" sz="1100" b="0" i="0" u="none" strike="noStrike" baseline="0">
              <a:solidFill>
                <a:schemeClr val="dk1"/>
              </a:solidFill>
              <a:latin typeface="Franklin Gothic Book" pitchFamily="34" charset="0"/>
              <a:ea typeface="+mn-ea"/>
              <a:cs typeface="+mn-cs"/>
            </a:rPr>
            <a:t> genomsnittlig vakansgrad under mätperioden.</a:t>
          </a:r>
          <a:endParaRPr lang="sv-SE" sz="1100" b="0" i="0" u="none" strike="noStrike">
            <a:solidFill>
              <a:schemeClr val="dk1"/>
            </a:solidFill>
            <a:latin typeface="Franklin Gothic Book" pitchFamily="34" charset="0"/>
            <a:ea typeface="+mn-ea"/>
            <a:cs typeface="+mn-cs"/>
          </a:endParaRPr>
        </a:p>
        <a:p>
          <a:r>
            <a:rPr lang="sv-SE" sz="1100" b="0" i="0" u="none" strike="noStrike">
              <a:solidFill>
                <a:schemeClr val="dk1"/>
              </a:solidFill>
              <a:latin typeface="Franklin Gothic Book" pitchFamily="34" charset="0"/>
              <a:ea typeface="+mn-ea"/>
              <a:cs typeface="+mn-cs"/>
            </a:rPr>
            <a:t>Ange avtalat</a:t>
          </a:r>
          <a:r>
            <a:rPr lang="sv-SE" sz="1100" b="0" i="0" u="none" strike="noStrike" baseline="0">
              <a:solidFill>
                <a:schemeClr val="dk1"/>
              </a:solidFill>
              <a:latin typeface="Franklin Gothic Book" pitchFamily="34" charset="0"/>
              <a:ea typeface="+mn-ea"/>
              <a:cs typeface="+mn-cs"/>
            </a:rPr>
            <a:t> krav på energiprestanda.</a:t>
          </a:r>
          <a:endParaRPr lang="sv-SE" sz="1100" b="0" i="0" u="none" strike="noStrike">
            <a:solidFill>
              <a:schemeClr val="dk1"/>
            </a:solidFill>
            <a:latin typeface="Franklin Gothic Book" pitchFamily="34" charset="0"/>
            <a:ea typeface="+mn-ea"/>
            <a:cs typeface="+mn-cs"/>
          </a:endParaRPr>
        </a:p>
        <a:p>
          <a:r>
            <a:rPr lang="sv-SE" sz="1100" b="0" i="0" u="none" strike="noStrike">
              <a:solidFill>
                <a:schemeClr val="dk1"/>
              </a:solidFill>
              <a:latin typeface="Franklin Gothic Book" pitchFamily="34" charset="0"/>
              <a:ea typeface="+mn-ea"/>
              <a:cs typeface="+mn-cs"/>
            </a:rPr>
            <a:t>Verifierad energiprestanda länkas från sammanställningen.</a:t>
          </a:r>
        </a:p>
        <a:p>
          <a:endParaRPr lang="sv-SE" sz="1100" b="0" i="0" u="none" strike="noStrike">
            <a:solidFill>
              <a:schemeClr val="dk1"/>
            </a:solidFill>
            <a:latin typeface="Franklin Gothic Book" pitchFamily="34" charset="0"/>
            <a:ea typeface="+mn-ea"/>
            <a:cs typeface="+mn-cs"/>
          </a:endParaRPr>
        </a:p>
        <a:p>
          <a:endParaRPr lang="sv-SE" sz="1100" b="0" i="0" u="none" strike="noStrike">
            <a:solidFill>
              <a:schemeClr val="dk1"/>
            </a:solidFill>
            <a:latin typeface="Franklin Gothic Book" pitchFamily="34" charset="0"/>
            <a:ea typeface="+mn-ea"/>
            <a:cs typeface="+mn-cs"/>
          </a:endParaRPr>
        </a:p>
        <a:p>
          <a:endParaRPr lang="sv-SE" sz="1100" b="0" i="0" u="none" strike="noStrike">
            <a:solidFill>
              <a:schemeClr val="dk1"/>
            </a:solidFill>
            <a:latin typeface="Franklin Gothic Book" pitchFamily="34" charset="0"/>
            <a:ea typeface="+mn-ea"/>
            <a:cs typeface="+mn-cs"/>
          </a:endParaRPr>
        </a:p>
        <a:p>
          <a:endParaRPr lang="sv-SE" sz="1100" b="0" i="0" u="none" strike="noStrike">
            <a:solidFill>
              <a:schemeClr val="dk1"/>
            </a:solidFill>
            <a:latin typeface="Franklin Gothic Book" pitchFamily="34" charset="0"/>
            <a:ea typeface="+mn-ea"/>
            <a:cs typeface="+mn-cs"/>
          </a:endParaRPr>
        </a:p>
        <a:p>
          <a:endParaRPr lang="sv-SE" sz="1100" b="0" i="0" u="none" strike="noStrike">
            <a:solidFill>
              <a:schemeClr val="dk1"/>
            </a:solidFill>
            <a:latin typeface="Franklin Gothic Book" pitchFamily="34" charset="0"/>
            <a:ea typeface="+mn-ea"/>
            <a:cs typeface="+mn-cs"/>
          </a:endParaRPr>
        </a:p>
        <a:p>
          <a:endParaRPr lang="sv-SE" sz="1100" b="0" i="0" u="none" strike="noStrike">
            <a:solidFill>
              <a:schemeClr val="dk1"/>
            </a:solidFill>
            <a:latin typeface="Franklin Gothic Book" pitchFamily="34" charset="0"/>
            <a:ea typeface="+mn-ea"/>
            <a:cs typeface="+mn-cs"/>
          </a:endParaRPr>
        </a:p>
        <a:p>
          <a:endParaRPr lang="sv-SE" sz="1100" b="0" i="0" u="none" strike="noStrike">
            <a:solidFill>
              <a:schemeClr val="dk1"/>
            </a:solidFill>
            <a:latin typeface="Franklin Gothic Book" pitchFamily="34" charset="0"/>
            <a:ea typeface="+mn-ea"/>
            <a:cs typeface="+mn-cs"/>
          </a:endParaRPr>
        </a:p>
        <a:p>
          <a:r>
            <a:rPr lang="sv-SE" sz="1100" b="0" i="0" u="none" strike="noStrike">
              <a:solidFill>
                <a:schemeClr val="dk1"/>
              </a:solidFill>
              <a:latin typeface="Franklin Gothic Book" pitchFamily="34" charset="0"/>
              <a:ea typeface="+mn-ea"/>
              <a:cs typeface="+mn-cs"/>
            </a:rPr>
            <a:t>Följande delar redovisas:</a:t>
          </a:r>
        </a:p>
        <a:p>
          <a:r>
            <a:rPr lang="sv-SE" sz="1100" b="0" i="0" u="none" strike="noStrike">
              <a:solidFill>
                <a:schemeClr val="dk1"/>
              </a:solidFill>
              <a:latin typeface="Franklin Gothic Book" pitchFamily="34" charset="0"/>
              <a:ea typeface="+mn-ea"/>
              <a:cs typeface="+mn-cs"/>
            </a:rPr>
            <a:t>-Detta försättsblad</a:t>
          </a:r>
        </a:p>
        <a:p>
          <a:r>
            <a:rPr lang="sv-SE" sz="1100" b="0" i="0" u="none" strike="noStrike">
              <a:solidFill>
                <a:schemeClr val="dk1"/>
              </a:solidFill>
              <a:latin typeface="Franklin Gothic Book" pitchFamily="34" charset="0"/>
              <a:ea typeface="+mn-ea"/>
              <a:cs typeface="+mn-cs"/>
            </a:rPr>
            <a:t>-Dokumentationsflik</a:t>
          </a:r>
        </a:p>
        <a:p>
          <a:r>
            <a:rPr lang="sv-SE" sz="1100" b="0" i="0" u="none" strike="noStrike">
              <a:solidFill>
                <a:schemeClr val="dk1"/>
              </a:solidFill>
              <a:latin typeface="Franklin Gothic Book" pitchFamily="34" charset="0"/>
              <a:ea typeface="+mn-ea"/>
              <a:cs typeface="+mn-cs"/>
            </a:rPr>
            <a:t>-Sammanställnings- och underlagsflikar</a:t>
          </a:r>
        </a:p>
        <a:p>
          <a:r>
            <a:rPr lang="sv-SE" sz="1100">
              <a:latin typeface="Franklin Gothic Book" pitchFamily="34" charset="0"/>
            </a:rPr>
            <a:t>-Ange ev. övriga bilagor,</a:t>
          </a:r>
          <a:r>
            <a:rPr lang="sv-SE" sz="1100" baseline="0">
              <a:latin typeface="Franklin Gothic Book" pitchFamily="34" charset="0"/>
            </a:rPr>
            <a:t> t.ex. </a:t>
          </a:r>
          <a:r>
            <a:rPr lang="sv-SE" sz="1100">
              <a:latin typeface="Franklin Gothic Book" pitchFamily="34" charset="0"/>
            </a:rPr>
            <a:t>/Indatablanketter/Ytterligare dokumentation</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82550</xdr:colOff>
      <xdr:row>4</xdr:row>
      <xdr:rowOff>203200</xdr:rowOff>
    </xdr:from>
    <xdr:to>
      <xdr:col>13</xdr:col>
      <xdr:colOff>333375</xdr:colOff>
      <xdr:row>28</xdr:row>
      <xdr:rowOff>177800</xdr:rowOff>
    </xdr:to>
    <xdr:sp macro="" textlink="">
      <xdr:nvSpPr>
        <xdr:cNvPr id="2" name="textruta 1"/>
        <xdr:cNvSpPr txBox="1"/>
      </xdr:nvSpPr>
      <xdr:spPr>
        <a:xfrm>
          <a:off x="10585450" y="1041400"/>
          <a:ext cx="2778125" cy="5397500"/>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a:solidFill>
                <a:schemeClr val="dk1"/>
              </a:solidFill>
              <a:latin typeface="Franklin Gothic Demi" pitchFamily="34" charset="0"/>
              <a:ea typeface="+mn-ea"/>
              <a:cs typeface="+mn-cs"/>
            </a:rPr>
            <a:t>Anvisningar</a:t>
          </a:r>
          <a:endParaRPr lang="sv-SE">
            <a:latin typeface="Franklin Gothic Demi" pitchFamily="34" charset="0"/>
          </a:endParaRPr>
        </a:p>
        <a:p>
          <a:r>
            <a:rPr lang="sv-SE" sz="1100">
              <a:solidFill>
                <a:schemeClr val="dk1"/>
              </a:solidFill>
              <a:latin typeface="Franklin Gothic Book" pitchFamily="34" charset="0"/>
              <a:ea typeface="+mn-ea"/>
              <a:cs typeface="+mn-cs"/>
            </a:rPr>
            <a:t>Fyll i ID-nr</a:t>
          </a:r>
          <a:r>
            <a:rPr lang="sv-SE" sz="1100" baseline="0">
              <a:solidFill>
                <a:schemeClr val="dk1"/>
              </a:solidFill>
              <a:latin typeface="Franklin Gothic Book" pitchFamily="34" charset="0"/>
              <a:ea typeface="+mn-ea"/>
              <a:cs typeface="+mn-cs"/>
            </a:rPr>
            <a:t> </a:t>
          </a:r>
          <a:r>
            <a:rPr lang="sv-SE" sz="1100">
              <a:solidFill>
                <a:schemeClr val="dk1"/>
              </a:solidFill>
              <a:latin typeface="Franklin Gothic Book" pitchFamily="34" charset="0"/>
              <a:ea typeface="+mn-ea"/>
              <a:cs typeface="+mn-cs"/>
            </a:rPr>
            <a:t>och datum för gällande</a:t>
          </a:r>
          <a:r>
            <a:rPr lang="sv-SE" sz="1100" baseline="0">
              <a:solidFill>
                <a:schemeClr val="dk1"/>
              </a:solidFill>
              <a:latin typeface="Franklin Gothic Book" pitchFamily="34" charset="0"/>
              <a:ea typeface="+mn-ea"/>
              <a:cs typeface="+mn-cs"/>
            </a:rPr>
            <a:t> energiberäkningar i de olika skedena samt vem som utfört beräkningen.</a:t>
          </a:r>
          <a:endParaRPr lang="sv-SE">
            <a:latin typeface="Franklin Gothic Book" pitchFamily="34" charset="0"/>
          </a:endParaRPr>
        </a:p>
        <a:p>
          <a:r>
            <a:rPr lang="sv-SE" sz="1100" b="0" i="0">
              <a:solidFill>
                <a:schemeClr val="dk1"/>
              </a:solidFill>
              <a:latin typeface="Franklin Gothic Book" pitchFamily="34" charset="0"/>
              <a:ea typeface="+mn-ea"/>
              <a:cs typeface="+mn-cs"/>
            </a:rPr>
            <a:t>Redovisa använda indata</a:t>
          </a:r>
          <a:r>
            <a:rPr lang="sv-SE" sz="1100" b="0" i="0" baseline="0">
              <a:solidFill>
                <a:schemeClr val="dk1"/>
              </a:solidFill>
              <a:latin typeface="Franklin Gothic Book" pitchFamily="34" charset="0"/>
              <a:ea typeface="+mn-ea"/>
              <a:cs typeface="+mn-cs"/>
            </a:rPr>
            <a:t> </a:t>
          </a:r>
          <a:r>
            <a:rPr lang="sv-SE" sz="1100" b="0" i="0">
              <a:solidFill>
                <a:schemeClr val="dk1"/>
              </a:solidFill>
              <a:latin typeface="Franklin Gothic Book" pitchFamily="34" charset="0"/>
              <a:ea typeface="+mn-ea"/>
              <a:cs typeface="+mn-cs"/>
            </a:rPr>
            <a:t>i bilaga för resp. beräkning,</a:t>
          </a:r>
          <a:r>
            <a:rPr lang="sv-SE" sz="1100" b="0" i="0" baseline="0">
              <a:solidFill>
                <a:schemeClr val="dk1"/>
              </a:solidFill>
              <a:latin typeface="Franklin Gothic Book" pitchFamily="34" charset="0"/>
              <a:ea typeface="+mn-ea"/>
              <a:cs typeface="+mn-cs"/>
            </a:rPr>
            <a:t> alternativt det som ändrats sedan den tidigare beräkningen</a:t>
          </a:r>
          <a:r>
            <a:rPr lang="sv-SE" sz="1100" b="0" i="0">
              <a:solidFill>
                <a:schemeClr val="dk1"/>
              </a:solidFill>
              <a:latin typeface="Franklin Gothic Book" pitchFamily="34" charset="0"/>
              <a:ea typeface="+mn-ea"/>
              <a:cs typeface="+mn-cs"/>
            </a:rPr>
            <a:t>.</a:t>
          </a:r>
          <a:endParaRPr lang="sv-SE">
            <a:latin typeface="Franklin Gothic Book" pitchFamily="34" charset="0"/>
          </a:endParaRPr>
        </a:p>
        <a:p>
          <a:endParaRPr lang="sv-SE" sz="1100" b="0" i="0">
            <a:solidFill>
              <a:schemeClr val="dk1"/>
            </a:solidFill>
            <a:latin typeface="Franklin Gothic Book" pitchFamily="34" charset="0"/>
            <a:ea typeface="+mn-ea"/>
            <a:cs typeface="+mn-cs"/>
          </a:endParaRPr>
        </a:p>
        <a:p>
          <a:endParaRPr lang="sv-SE" sz="1100" b="0" i="0">
            <a:solidFill>
              <a:schemeClr val="dk1"/>
            </a:solidFill>
            <a:latin typeface="Franklin Gothic Book" pitchFamily="34" charset="0"/>
            <a:ea typeface="+mn-ea"/>
            <a:cs typeface="+mn-cs"/>
          </a:endParaRPr>
        </a:p>
        <a:p>
          <a:endParaRPr lang="sv-SE" sz="1100" b="0" i="0">
            <a:solidFill>
              <a:schemeClr val="dk1"/>
            </a:solidFill>
            <a:latin typeface="Franklin Gothic Book" pitchFamily="34" charset="0"/>
            <a:ea typeface="+mn-ea"/>
            <a:cs typeface="+mn-cs"/>
          </a:endParaRPr>
        </a:p>
        <a:p>
          <a:r>
            <a:rPr lang="sv-SE" sz="1100" b="0" i="0">
              <a:solidFill>
                <a:schemeClr val="dk1"/>
              </a:solidFill>
              <a:latin typeface="Franklin Gothic Book" pitchFamily="34" charset="0"/>
              <a:ea typeface="+mn-ea"/>
              <a:cs typeface="+mn-cs"/>
            </a:rPr>
            <a:t>Redovisa underlag till spårbar korrigering som utförts på uppmätta</a:t>
          </a:r>
          <a:r>
            <a:rPr lang="sv-SE" sz="1100" b="0" i="0" baseline="0">
              <a:solidFill>
                <a:schemeClr val="dk1"/>
              </a:solidFill>
              <a:latin typeface="Franklin Gothic Book" pitchFamily="34" charset="0"/>
              <a:ea typeface="+mn-ea"/>
              <a:cs typeface="+mn-cs"/>
            </a:rPr>
            <a:t> värden (utöver information under flikarna).  Kan vara protokoll från energikravsbesiktning . Görs i separat namngiven bilaga som noteras i tabellen. </a:t>
          </a:r>
        </a:p>
        <a:p>
          <a:r>
            <a:rPr lang="sv-SE" sz="1100" b="0" i="0" baseline="0">
              <a:solidFill>
                <a:schemeClr val="dk1"/>
              </a:solidFill>
              <a:latin typeface="Franklin Gothic Book" pitchFamily="34" charset="0"/>
              <a:ea typeface="+mn-ea"/>
              <a:cs typeface="+mn-cs"/>
            </a:rPr>
            <a:t>Ansvarig energisakkunnig ska anges.</a:t>
          </a:r>
          <a:endParaRPr lang="sv-SE" sz="1100" b="0" i="0">
            <a:solidFill>
              <a:schemeClr val="dk1"/>
            </a:solidFill>
            <a:latin typeface="Franklin Gothic Book" pitchFamily="34" charset="0"/>
            <a:ea typeface="+mn-ea"/>
            <a:cs typeface="+mn-cs"/>
          </a:endParaRPr>
        </a:p>
        <a:p>
          <a:endParaRPr lang="sv-SE" sz="1100" b="0" i="0">
            <a:solidFill>
              <a:schemeClr val="dk1"/>
            </a:solidFill>
            <a:latin typeface="Franklin Gothic Book" pitchFamily="34" charset="0"/>
            <a:ea typeface="+mn-ea"/>
            <a:cs typeface="+mn-cs"/>
          </a:endParaRPr>
        </a:p>
        <a:p>
          <a:endParaRPr lang="sv-SE" sz="1100" b="0" i="0">
            <a:solidFill>
              <a:schemeClr val="dk1"/>
            </a:solidFill>
            <a:latin typeface="Franklin Gothic Book" pitchFamily="34" charset="0"/>
            <a:ea typeface="+mn-ea"/>
            <a:cs typeface="+mn-cs"/>
          </a:endParaRPr>
        </a:p>
        <a:p>
          <a:endParaRPr lang="sv-SE" sz="1100" b="0" i="0">
            <a:solidFill>
              <a:schemeClr val="dk1"/>
            </a:solidFill>
            <a:latin typeface="Franklin Gothic Book" pitchFamily="34" charset="0"/>
            <a:ea typeface="+mn-ea"/>
            <a:cs typeface="+mn-cs"/>
          </a:endParaRPr>
        </a:p>
        <a:p>
          <a:r>
            <a:rPr lang="sv-SE" sz="1100" b="0" i="0">
              <a:solidFill>
                <a:schemeClr val="dk1"/>
              </a:solidFill>
              <a:latin typeface="Franklin Gothic Book" pitchFamily="34" charset="0"/>
              <a:ea typeface="+mn-ea"/>
              <a:cs typeface="+mn-cs"/>
            </a:rPr>
            <a:t>Redovisa årsvis händelser som påverkat energiprestanda under verifieringperioden, t.ex. vakanser, fel och avvikelser, utförda justeringar m.m. Använd bilaga om texten inte får plats.</a:t>
          </a:r>
          <a:endParaRPr lang="sv-SE" sz="1100">
            <a:solidFill>
              <a:schemeClr val="dk1"/>
            </a:solidFill>
            <a:latin typeface="Franklin Gothic Book" pitchFamily="34" charset="0"/>
            <a:ea typeface="+mn-ea"/>
            <a:cs typeface="+mn-cs"/>
          </a:endParaRPr>
        </a:p>
        <a:p>
          <a:endParaRPr lang="sv-SE">
            <a:latin typeface="Franklin Gothic Book" pitchFamily="34" charset="0"/>
          </a:endParaRPr>
        </a:p>
      </xdr:txBody>
    </xdr:sp>
    <xdr:clientData/>
  </xdr:twoCellAnchor>
  <xdr:twoCellAnchor editAs="absolute">
    <xdr:from>
      <xdr:col>1</xdr:col>
      <xdr:colOff>0</xdr:colOff>
      <xdr:row>0</xdr:row>
      <xdr:rowOff>85725</xdr:rowOff>
    </xdr:from>
    <xdr:to>
      <xdr:col>1</xdr:col>
      <xdr:colOff>1647825</xdr:colOff>
      <xdr:row>3</xdr:row>
      <xdr:rowOff>47625</xdr:rowOff>
    </xdr:to>
    <xdr:pic>
      <xdr:nvPicPr>
        <xdr:cNvPr id="24578" name="Bild 1" descr="Sveby_logo_bramsch Stor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85725"/>
          <a:ext cx="16478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95250</xdr:colOff>
      <xdr:row>1</xdr:row>
      <xdr:rowOff>19050</xdr:rowOff>
    </xdr:from>
    <xdr:to>
      <xdr:col>1</xdr:col>
      <xdr:colOff>1647825</xdr:colOff>
      <xdr:row>3</xdr:row>
      <xdr:rowOff>104775</xdr:rowOff>
    </xdr:to>
    <xdr:pic>
      <xdr:nvPicPr>
        <xdr:cNvPr id="16727" name="Bild 1" descr="Sveby_logo_bramsch Stor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23825"/>
          <a:ext cx="1657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17</xdr:col>
      <xdr:colOff>38287</xdr:colOff>
      <xdr:row>16</xdr:row>
      <xdr:rowOff>189004</xdr:rowOff>
    </xdr:from>
    <xdr:to>
      <xdr:col>20</xdr:col>
      <xdr:colOff>152400</xdr:colOff>
      <xdr:row>35</xdr:row>
      <xdr:rowOff>38099</xdr:rowOff>
    </xdr:to>
    <xdr:sp macro="" textlink="">
      <xdr:nvSpPr>
        <xdr:cNvPr id="3" name="textruta 2"/>
        <xdr:cNvSpPr txBox="1"/>
      </xdr:nvSpPr>
      <xdr:spPr>
        <a:xfrm>
          <a:off x="13131987" y="2436904"/>
          <a:ext cx="1942913" cy="3824195"/>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a:latin typeface="Franklin Gothic Demi" pitchFamily="34" charset="0"/>
            </a:rPr>
            <a:t>Anvisningar</a:t>
          </a:r>
        </a:p>
        <a:p>
          <a:r>
            <a:rPr lang="sv-SE" sz="1100">
              <a:latin typeface="Franklin Gothic Book" pitchFamily="34" charset="0"/>
            </a:rPr>
            <a:t>På denna sida sammanfattas beräknade, uppmätta och korrigerade värden från övriga flikar.</a:t>
          </a:r>
          <a:r>
            <a:rPr lang="sv-SE" sz="1100" baseline="0">
              <a:latin typeface="Franklin Gothic Book" pitchFamily="34" charset="0"/>
            </a:rPr>
            <a:t> Bladet kan användas för hela verifieringsperioden, dvs 3 år. </a:t>
          </a:r>
          <a:endParaRPr lang="sv-SE" sz="1100">
            <a:latin typeface="Franklin Gothic Book" pitchFamily="34" charset="0"/>
          </a:endParaRPr>
        </a:p>
        <a:p>
          <a:endParaRPr lang="sv-SE" sz="1100">
            <a:latin typeface="Franklin Gothic Book" pitchFamily="34" charset="0"/>
          </a:endParaRPr>
        </a:p>
        <a:p>
          <a:r>
            <a:rPr lang="sv-SE" sz="1100">
              <a:latin typeface="Franklin Gothic Book" pitchFamily="34" charset="0"/>
            </a:rPr>
            <a:t>Fyll i vita rutor avseende</a:t>
          </a:r>
          <a:r>
            <a:rPr lang="sv-SE" sz="1100" baseline="0">
              <a:latin typeface="Franklin Gothic Book" pitchFamily="34" charset="0"/>
            </a:rPr>
            <a:t> byggnadens installationer, och om byggnaden ska anses som elvärmd, m.m. </a:t>
          </a:r>
        </a:p>
        <a:p>
          <a:endParaRPr lang="sv-SE" sz="1100">
            <a:latin typeface="Franklin Gothic Book" pitchFamily="34" charset="0"/>
          </a:endParaRPr>
        </a:p>
        <a:p>
          <a:r>
            <a:rPr lang="sv-SE" sz="1100">
              <a:latin typeface="Franklin Gothic Book" pitchFamily="34" charset="0"/>
            </a:rPr>
            <a:t>Lägg in beräknade värden</a:t>
          </a:r>
          <a:r>
            <a:rPr lang="sv-SE" sz="1100" baseline="0">
              <a:latin typeface="Franklin Gothic Book" pitchFamily="34" charset="0"/>
            </a:rPr>
            <a:t> i första tabellkolumnen.  Värdena kan skilja mellan åren t.ex. pga uttorkningseffekter. </a:t>
          </a:r>
        </a:p>
        <a:p>
          <a:endParaRPr lang="sv-SE" sz="1100" baseline="0">
            <a:latin typeface="Franklin Gothic Book" pitchFamily="34" charset="0"/>
          </a:endParaRPr>
        </a:p>
        <a:p>
          <a:r>
            <a:rPr lang="sv-SE" sz="1100" baseline="0">
              <a:latin typeface="Franklin Gothic Book" pitchFamily="34" charset="0"/>
            </a:rPr>
            <a:t>En kolumn finns också för att lägga in egna prognosvärden, som kan baseras på kortare perioder än 12 månader.</a:t>
          </a:r>
          <a:endParaRPr lang="sv-SE" sz="1100">
            <a:latin typeface="Franklin Gothic Book"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6</xdr:col>
          <xdr:colOff>114300</xdr:colOff>
          <xdr:row>12</xdr:row>
          <xdr:rowOff>28575</xdr:rowOff>
        </xdr:from>
        <xdr:to>
          <xdr:col>6</xdr:col>
          <xdr:colOff>571500</xdr:colOff>
          <xdr:row>14</xdr:row>
          <xdr:rowOff>9525</xdr:rowOff>
        </xdr:to>
        <xdr:sp macro="" textlink="">
          <xdr:nvSpPr>
            <xdr:cNvPr id="16385" name="Kryssruta 20" hidden="1">
              <a:extLst>
                <a:ext uri="{63B3BB69-23CF-44E3-9099-C40C66FF867C}">
                  <a14:compatExt spid="_x0000_s163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FTX</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12</xdr:row>
          <xdr:rowOff>28575</xdr:rowOff>
        </xdr:from>
        <xdr:to>
          <xdr:col>8</xdr:col>
          <xdr:colOff>295275</xdr:colOff>
          <xdr:row>14</xdr:row>
          <xdr:rowOff>28575</xdr:rowOff>
        </xdr:to>
        <xdr:sp macro="" textlink="">
          <xdr:nvSpPr>
            <xdr:cNvPr id="16386" name="Check Box 2" hidden="1">
              <a:extLst>
                <a:ext uri="{63B3BB69-23CF-44E3-9099-C40C66FF867C}">
                  <a14:compatExt spid="_x0000_s163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FVP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12</xdr:row>
          <xdr:rowOff>28575</xdr:rowOff>
        </xdr:from>
        <xdr:to>
          <xdr:col>8</xdr:col>
          <xdr:colOff>571500</xdr:colOff>
          <xdr:row>14</xdr:row>
          <xdr:rowOff>28575</xdr:rowOff>
        </xdr:to>
        <xdr:sp macro="" textlink="">
          <xdr:nvSpPr>
            <xdr:cNvPr id="16387" name="Check Box 3" hidden="1">
              <a:extLst>
                <a:ext uri="{63B3BB69-23CF-44E3-9099-C40C66FF867C}">
                  <a14:compatExt spid="_x0000_s16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xdr:row>
          <xdr:rowOff>28575</xdr:rowOff>
        </xdr:from>
        <xdr:to>
          <xdr:col>9</xdr:col>
          <xdr:colOff>133350</xdr:colOff>
          <xdr:row>6</xdr:row>
          <xdr:rowOff>9525</xdr:rowOff>
        </xdr:to>
        <xdr:sp macro="" textlink="">
          <xdr:nvSpPr>
            <xdr:cNvPr id="16388" name="Check Box 4" hidden="1">
              <a:extLst>
                <a:ext uri="{63B3BB69-23CF-44E3-9099-C40C66FF867C}">
                  <a14:compatExt spid="_x0000_s16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Värmepump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15</xdr:row>
          <xdr:rowOff>0</xdr:rowOff>
        </xdr:from>
        <xdr:to>
          <xdr:col>11</xdr:col>
          <xdr:colOff>28575</xdr:colOff>
          <xdr:row>16</xdr:row>
          <xdr:rowOff>28575</xdr:rowOff>
        </xdr:to>
        <xdr:sp macro="" textlink="">
          <xdr:nvSpPr>
            <xdr:cNvPr id="16389" name="Check Box 5" hidden="1">
              <a:extLst>
                <a:ext uri="{63B3BB69-23CF-44E3-9099-C40C66FF867C}">
                  <a14:compatExt spid="_x0000_s16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Variabelt flöde (VAV)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15</xdr:row>
          <xdr:rowOff>0</xdr:rowOff>
        </xdr:from>
        <xdr:to>
          <xdr:col>8</xdr:col>
          <xdr:colOff>523875</xdr:colOff>
          <xdr:row>16</xdr:row>
          <xdr:rowOff>28575</xdr:rowOff>
        </xdr:to>
        <xdr:sp macro="" textlink="">
          <xdr:nvSpPr>
            <xdr:cNvPr id="16390" name="Check Box 6" hidden="1">
              <a:extLst>
                <a:ext uri="{63B3BB69-23CF-44E3-9099-C40C66FF867C}">
                  <a14:compatExt spid="_x0000_s163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Konstant flöde (CAV)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xdr:row>
          <xdr:rowOff>152400</xdr:rowOff>
        </xdr:from>
        <xdr:to>
          <xdr:col>8</xdr:col>
          <xdr:colOff>76200</xdr:colOff>
          <xdr:row>3</xdr:row>
          <xdr:rowOff>190500</xdr:rowOff>
        </xdr:to>
        <xdr:sp macro="" textlink="">
          <xdr:nvSpPr>
            <xdr:cNvPr id="16391" name="Check Box 7" hidden="1">
              <a:extLst>
                <a:ext uri="{63B3BB69-23CF-44E3-9099-C40C66FF867C}">
                  <a14:compatExt spid="_x0000_s163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Fjärrvärme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xdr:row>
          <xdr:rowOff>180975</xdr:rowOff>
        </xdr:from>
        <xdr:to>
          <xdr:col>9</xdr:col>
          <xdr:colOff>66675</xdr:colOff>
          <xdr:row>4</xdr:row>
          <xdr:rowOff>0</xdr:rowOff>
        </xdr:to>
        <xdr:sp macro="" textlink="">
          <xdr:nvSpPr>
            <xdr:cNvPr id="16392" name="Check Box 8" hidden="1">
              <a:extLst>
                <a:ext uri="{63B3BB69-23CF-44E3-9099-C40C66FF867C}">
                  <a14:compatExt spid="_x0000_s163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Egen panna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6</xdr:row>
          <xdr:rowOff>28575</xdr:rowOff>
        </xdr:from>
        <xdr:to>
          <xdr:col>12</xdr:col>
          <xdr:colOff>9525</xdr:colOff>
          <xdr:row>9</xdr:row>
          <xdr:rowOff>9525</xdr:rowOff>
        </xdr:to>
        <xdr:sp macro="" textlink="">
          <xdr:nvSpPr>
            <xdr:cNvPr id="16393" name="Check Box 9" hidden="1">
              <a:extLst>
                <a:ext uri="{63B3BB69-23CF-44E3-9099-C40C66FF867C}">
                  <a14:compatExt spid="_x0000_s163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Annat, 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13</xdr:row>
          <xdr:rowOff>0</xdr:rowOff>
        </xdr:from>
        <xdr:to>
          <xdr:col>9</xdr:col>
          <xdr:colOff>752475</xdr:colOff>
          <xdr:row>14</xdr:row>
          <xdr:rowOff>28575</xdr:rowOff>
        </xdr:to>
        <xdr:sp macro="" textlink="">
          <xdr:nvSpPr>
            <xdr:cNvPr id="16394" name="Check Box 10" hidden="1">
              <a:extLst>
                <a:ext uri="{63B3BB69-23CF-44E3-9099-C40C66FF867C}">
                  <a14:compatExt spid="_x0000_s163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 Annat, 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10</xdr:row>
          <xdr:rowOff>19050</xdr:rowOff>
        </xdr:from>
        <xdr:to>
          <xdr:col>6</xdr:col>
          <xdr:colOff>723900</xdr:colOff>
          <xdr:row>11</xdr:row>
          <xdr:rowOff>200025</xdr:rowOff>
        </xdr:to>
        <xdr:sp macro="" textlink="">
          <xdr:nvSpPr>
            <xdr:cNvPr id="16395" name="Check Box 11" hidden="1">
              <a:extLst>
                <a:ext uri="{63B3BB69-23CF-44E3-9099-C40C66FF867C}">
                  <a14:compatExt spid="_x0000_s163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Fjärrkyla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xdr:row>
          <xdr:rowOff>28575</xdr:rowOff>
        </xdr:from>
        <xdr:to>
          <xdr:col>8</xdr:col>
          <xdr:colOff>752475</xdr:colOff>
          <xdr:row>12</xdr:row>
          <xdr:rowOff>0</xdr:rowOff>
        </xdr:to>
        <xdr:sp macro="" textlink="">
          <xdr:nvSpPr>
            <xdr:cNvPr id="16396" name="Check Box 12" hidden="1">
              <a:extLst>
                <a:ext uri="{63B3BB69-23CF-44E3-9099-C40C66FF867C}">
                  <a14:compatExt spid="_x0000_s163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Elkyla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704850</xdr:colOff>
          <xdr:row>11</xdr:row>
          <xdr:rowOff>0</xdr:rowOff>
        </xdr:from>
        <xdr:to>
          <xdr:col>9</xdr:col>
          <xdr:colOff>714375</xdr:colOff>
          <xdr:row>12</xdr:row>
          <xdr:rowOff>0</xdr:rowOff>
        </xdr:to>
        <xdr:sp macro="" textlink="">
          <xdr:nvSpPr>
            <xdr:cNvPr id="16397" name="Check Box 13" hidden="1">
              <a:extLst>
                <a:ext uri="{63B3BB69-23CF-44E3-9099-C40C66FF867C}">
                  <a14:compatExt spid="_x0000_s163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Frikyla, mark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7</xdr:row>
          <xdr:rowOff>0</xdr:rowOff>
        </xdr:from>
        <xdr:to>
          <xdr:col>8</xdr:col>
          <xdr:colOff>600075</xdr:colOff>
          <xdr:row>8</xdr:row>
          <xdr:rowOff>28575</xdr:rowOff>
        </xdr:to>
        <xdr:sp macro="" textlink="">
          <xdr:nvSpPr>
            <xdr:cNvPr id="16398" name="Check Box 14" hidden="1">
              <a:extLst>
                <a:ext uri="{63B3BB69-23CF-44E3-9099-C40C66FF867C}">
                  <a14:compatExt spid="_x0000_s163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Elvärmda badrumsgolv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9525</xdr:rowOff>
        </xdr:from>
        <xdr:to>
          <xdr:col>3</xdr:col>
          <xdr:colOff>495300</xdr:colOff>
          <xdr:row>12</xdr:row>
          <xdr:rowOff>0</xdr:rowOff>
        </xdr:to>
        <xdr:sp macro="" textlink="">
          <xdr:nvSpPr>
            <xdr:cNvPr id="16399" name="Check Box 15" hidden="1">
              <a:extLst>
                <a:ext uri="{63B3BB69-23CF-44E3-9099-C40C66FF867C}">
                  <a14:compatExt spid="_x0000_s163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11</xdr:row>
          <xdr:rowOff>9525</xdr:rowOff>
        </xdr:from>
        <xdr:to>
          <xdr:col>4</xdr:col>
          <xdr:colOff>114300</xdr:colOff>
          <xdr:row>12</xdr:row>
          <xdr:rowOff>0</xdr:rowOff>
        </xdr:to>
        <xdr:sp macro="" textlink="">
          <xdr:nvSpPr>
            <xdr:cNvPr id="16400" name="Check Box 16" hidden="1">
              <a:extLst>
                <a:ext uri="{63B3BB69-23CF-44E3-9099-C40C66FF867C}">
                  <a14:compatExt spid="_x0000_s164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Nej</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619125</xdr:colOff>
          <xdr:row>7</xdr:row>
          <xdr:rowOff>0</xdr:rowOff>
        </xdr:from>
        <xdr:to>
          <xdr:col>10</xdr:col>
          <xdr:colOff>733425</xdr:colOff>
          <xdr:row>9</xdr:row>
          <xdr:rowOff>9525</xdr:rowOff>
        </xdr:to>
        <xdr:sp macro="" textlink="">
          <xdr:nvSpPr>
            <xdr:cNvPr id="16401" name="Check Box 17" hidden="1">
              <a:extLst>
                <a:ext uri="{63B3BB69-23CF-44E3-9099-C40C66FF867C}">
                  <a14:compatExt spid="_x0000_s164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Handdukstork (el) som radiator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9</xdr:row>
          <xdr:rowOff>0</xdr:rowOff>
        </xdr:from>
        <xdr:to>
          <xdr:col>9</xdr:col>
          <xdr:colOff>342900</xdr:colOff>
          <xdr:row>10</xdr:row>
          <xdr:rowOff>28575</xdr:rowOff>
        </xdr:to>
        <xdr:sp macro="" textlink="">
          <xdr:nvSpPr>
            <xdr:cNvPr id="16402" name="Check Box 18" hidden="1">
              <a:extLst>
                <a:ext uri="{63B3BB69-23CF-44E3-9099-C40C66FF867C}">
                  <a14:compatExt spid="_x0000_s164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Elvärmd tilluft i lägenehter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11</xdr:row>
          <xdr:rowOff>9525</xdr:rowOff>
        </xdr:from>
        <xdr:to>
          <xdr:col>12</xdr:col>
          <xdr:colOff>152400</xdr:colOff>
          <xdr:row>12</xdr:row>
          <xdr:rowOff>9525</xdr:rowOff>
        </xdr:to>
        <xdr:sp macro="" textlink="">
          <xdr:nvSpPr>
            <xdr:cNvPr id="16724" name="Check Box 340" hidden="1">
              <a:extLst>
                <a:ext uri="{63B3BB69-23CF-44E3-9099-C40C66FF867C}">
                  <a14:compatExt spid="_x0000_s167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Frikyla, vatten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28575</xdr:rowOff>
        </xdr:from>
        <xdr:to>
          <xdr:col>10</xdr:col>
          <xdr:colOff>723900</xdr:colOff>
          <xdr:row>12</xdr:row>
          <xdr:rowOff>9525</xdr:rowOff>
        </xdr:to>
        <xdr:sp macro="" textlink="">
          <xdr:nvSpPr>
            <xdr:cNvPr id="16725" name="Check Box 341" hidden="1">
              <a:extLst>
                <a:ext uri="{63B3BB69-23CF-44E3-9099-C40C66FF867C}">
                  <a14:compatExt spid="_x0000_s167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Frikyla, luft</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1</xdr:col>
      <xdr:colOff>19050</xdr:colOff>
      <xdr:row>0</xdr:row>
      <xdr:rowOff>85725</xdr:rowOff>
    </xdr:from>
    <xdr:to>
      <xdr:col>1</xdr:col>
      <xdr:colOff>1638300</xdr:colOff>
      <xdr:row>4</xdr:row>
      <xdr:rowOff>57150</xdr:rowOff>
    </xdr:to>
    <xdr:pic>
      <xdr:nvPicPr>
        <xdr:cNvPr id="7744" name="Bild 1" descr="Sveby_logo_bramsch Stor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85725"/>
          <a:ext cx="16192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10</xdr:col>
      <xdr:colOff>64558</xdr:colOff>
      <xdr:row>2</xdr:row>
      <xdr:rowOff>139699</xdr:rowOff>
    </xdr:from>
    <xdr:to>
      <xdr:col>15</xdr:col>
      <xdr:colOff>60325</xdr:colOff>
      <xdr:row>70</xdr:row>
      <xdr:rowOff>0</xdr:rowOff>
    </xdr:to>
    <xdr:sp macro="" textlink="">
      <xdr:nvSpPr>
        <xdr:cNvPr id="3" name="textruta 2"/>
        <xdr:cNvSpPr txBox="1"/>
      </xdr:nvSpPr>
      <xdr:spPr>
        <a:xfrm>
          <a:off x="12375621" y="520699"/>
          <a:ext cx="2817548" cy="12980989"/>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a:latin typeface="Franklin Gothic Demi" pitchFamily="34" charset="0"/>
            </a:rPr>
            <a:t>Anvisningar</a:t>
          </a:r>
          <a:r>
            <a:rPr lang="sv-SE" sz="1100" baseline="0">
              <a:latin typeface="Franklin Gothic Demi" pitchFamily="34" charset="0"/>
            </a:rPr>
            <a:t> för </a:t>
          </a:r>
          <a:r>
            <a:rPr lang="sv-SE" sz="1100">
              <a:latin typeface="Franklin Gothic Demi" pitchFamily="34" charset="0"/>
            </a:rPr>
            <a:t>BBR-kravsberäkning</a:t>
          </a:r>
        </a:p>
        <a:p>
          <a:pPr marL="0" marR="0" indent="0" defTabSz="914400" eaLnBrk="1" fontAlgn="auto" latinLnBrk="0" hangingPunct="1">
            <a:lnSpc>
              <a:spcPct val="100000"/>
            </a:lnSpc>
            <a:spcBef>
              <a:spcPts val="0"/>
            </a:spcBef>
            <a:spcAft>
              <a:spcPts val="0"/>
            </a:spcAft>
            <a:buClrTx/>
            <a:buSzTx/>
            <a:buFontTx/>
            <a:buNone/>
            <a:tabLst/>
            <a:defRPr/>
          </a:pPr>
          <a:r>
            <a:rPr lang="sv-SE" sz="1100">
              <a:latin typeface="Franklin Gothic Book" pitchFamily="34" charset="0"/>
            </a:rPr>
            <a:t>Använd vidstående beräkningsverktyg för att beräkna energi-</a:t>
          </a:r>
          <a:r>
            <a:rPr lang="sv-SE" sz="1100" baseline="0">
              <a:latin typeface="Franklin Gothic Book" pitchFamily="34" charset="0"/>
            </a:rPr>
            <a:t> och effekt</a:t>
          </a:r>
          <a:r>
            <a:rPr lang="sv-SE" sz="1100">
              <a:latin typeface="Franklin Gothic Book" pitchFamily="34" charset="0"/>
            </a:rPr>
            <a:t>kraven i BBR inklusive ventilationstillägg för lokaler. </a:t>
          </a:r>
          <a:r>
            <a:rPr lang="sv-SE" sz="1100">
              <a:solidFill>
                <a:schemeClr val="dk1"/>
              </a:solidFill>
              <a:latin typeface="Franklin Gothic Book" pitchFamily="34" charset="0"/>
              <a:ea typeface="+mn-ea"/>
              <a:cs typeface="+mn-cs"/>
            </a:rPr>
            <a:t>BBR-kravet kontrolleras årsvis och korrigeras vid behov.</a:t>
          </a:r>
          <a:r>
            <a:rPr lang="sv-SE" sz="1100" baseline="0">
              <a:solidFill>
                <a:schemeClr val="dk1"/>
              </a:solidFill>
              <a:latin typeface="Franklin Gothic Book" pitchFamily="34" charset="0"/>
              <a:ea typeface="+mn-ea"/>
              <a:cs typeface="+mn-cs"/>
            </a:rPr>
            <a:t> </a:t>
          </a:r>
          <a:r>
            <a:rPr lang="sv-SE" sz="1100">
              <a:latin typeface="Franklin Gothic Book" pitchFamily="34" charset="0"/>
            </a:rPr>
            <a:t>Fyll bara i vita rutor. Värdena</a:t>
          </a:r>
          <a:r>
            <a:rPr lang="sv-SE" sz="1100" baseline="0">
              <a:latin typeface="Franklin Gothic Book" pitchFamily="34" charset="0"/>
            </a:rPr>
            <a:t> förs vidare till sammanställningen men inte till försättsbladet.</a:t>
          </a:r>
        </a:p>
        <a:p>
          <a:pPr marL="0" marR="0" indent="0" defTabSz="914400" eaLnBrk="1" fontAlgn="auto" latinLnBrk="0" hangingPunct="1">
            <a:lnSpc>
              <a:spcPct val="100000"/>
            </a:lnSpc>
            <a:spcBef>
              <a:spcPts val="0"/>
            </a:spcBef>
            <a:spcAft>
              <a:spcPts val="0"/>
            </a:spcAft>
            <a:buClrTx/>
            <a:buSzTx/>
            <a:buFontTx/>
            <a:buNone/>
            <a:tabLst/>
            <a:defRPr/>
          </a:pPr>
          <a:endParaRPr lang="sv-SE" sz="1100">
            <a:latin typeface="Franklin Gothic Book" pitchFamily="34" charset="0"/>
          </a:endParaRPr>
        </a:p>
        <a:p>
          <a:r>
            <a:rPr lang="sv-SE" sz="1100">
              <a:latin typeface="Franklin Gothic Book" pitchFamily="34" charset="0"/>
            </a:rPr>
            <a:t>Hygieniskt  minimiuteluftsflöde  för kontor enligt AMV kan beräknas som en hjälp</a:t>
          </a:r>
          <a:r>
            <a:rPr lang="sv-SE" sz="1100" baseline="0">
              <a:latin typeface="Franklin Gothic Book" pitchFamily="34" charset="0"/>
            </a:rPr>
            <a:t> </a:t>
          </a:r>
          <a:r>
            <a:rPr lang="sv-SE" sz="1100">
              <a:latin typeface="Franklin Gothic Book" pitchFamily="34" charset="0"/>
            </a:rPr>
            <a:t>genom att mata</a:t>
          </a:r>
          <a:r>
            <a:rPr lang="sv-SE" sz="1100" baseline="0">
              <a:latin typeface="Franklin Gothic Book" pitchFamily="34" charset="0"/>
            </a:rPr>
            <a:t> in antal personer. Arean länkas från försättsbladet. </a:t>
          </a:r>
          <a:r>
            <a:rPr lang="sv-SE" sz="1100">
              <a:latin typeface="Franklin Gothic Book" pitchFamily="34" charset="0"/>
            </a:rPr>
            <a:t> </a:t>
          </a:r>
        </a:p>
        <a:p>
          <a:endParaRPr lang="sv-SE" sz="1100">
            <a:latin typeface="Franklin Gothic Book" pitchFamily="34" charset="0"/>
          </a:endParaRPr>
        </a:p>
        <a:p>
          <a:r>
            <a:rPr lang="sv-SE" sz="1100">
              <a:latin typeface="Franklin Gothic Book" pitchFamily="34" charset="0"/>
            </a:rPr>
            <a:t>BBR-kravet</a:t>
          </a:r>
          <a:r>
            <a:rPr lang="sv-SE" sz="1100" baseline="0">
              <a:latin typeface="Franklin Gothic Book" pitchFamily="34" charset="0"/>
            </a:rPr>
            <a:t> för lokaler inkl. ventilationstillägget fås genom att mata in </a:t>
          </a:r>
          <a:r>
            <a:rPr lang="sv-SE" sz="1100">
              <a:latin typeface="Franklin Gothic Book" pitchFamily="34" charset="0"/>
            </a:rPr>
            <a:t>drifttider och använda uteluftsflöden i rutorna C13-15. Genomsnittligt hygieniskt luftflöde</a:t>
          </a:r>
          <a:r>
            <a:rPr lang="sv-SE" sz="1100" baseline="0">
              <a:latin typeface="Franklin Gothic Book" pitchFamily="34" charset="0"/>
            </a:rPr>
            <a:t> som tillgodogörs är 1,0, även om en större siffra visas i ruta C16. </a:t>
          </a:r>
          <a:r>
            <a:rPr lang="sv-SE" sz="1100" baseline="0">
              <a:solidFill>
                <a:schemeClr val="dk1"/>
              </a:solidFill>
              <a:latin typeface="+mn-lt"/>
              <a:ea typeface="+mn-ea"/>
              <a:cs typeface="+mn-cs"/>
            </a:rPr>
            <a:t>A</a:t>
          </a:r>
          <a:r>
            <a:rPr lang="sv-SE" sz="1100" baseline="-25000">
              <a:solidFill>
                <a:schemeClr val="dk1"/>
              </a:solidFill>
              <a:latin typeface="+mn-lt"/>
              <a:ea typeface="+mn-ea"/>
              <a:cs typeface="+mn-cs"/>
            </a:rPr>
            <a:t>temp </a:t>
          </a:r>
          <a:r>
            <a:rPr lang="sv-SE" sz="1100">
              <a:latin typeface="Franklin Gothic Book" pitchFamily="34" charset="0"/>
            </a:rPr>
            <a:t>länkas från försättsbladet. Läs av energikravet</a:t>
          </a:r>
          <a:r>
            <a:rPr lang="sv-SE" sz="1100" baseline="0">
              <a:latin typeface="Franklin Gothic Book" pitchFamily="34" charset="0"/>
            </a:rPr>
            <a:t>  nedanför i avsedd ruta. </a:t>
          </a:r>
          <a:r>
            <a:rPr lang="sv-SE" sz="1100">
              <a:latin typeface="Franklin Gothic Book" pitchFamily="34" charset="0"/>
            </a:rPr>
            <a:t>Skriv in resultatet</a:t>
          </a:r>
          <a:r>
            <a:rPr lang="sv-SE" sz="1100" baseline="0">
              <a:latin typeface="Franklin Gothic Book" pitchFamily="34" charset="0"/>
            </a:rPr>
            <a:t> </a:t>
          </a:r>
          <a:r>
            <a:rPr lang="sv-SE" sz="1100">
              <a:latin typeface="Franklin Gothic Book" pitchFamily="34" charset="0"/>
            </a:rPr>
            <a:t>i rutorna uppe </a:t>
          </a:r>
          <a:r>
            <a:rPr lang="sv-SE" sz="1100" baseline="0">
              <a:latin typeface="Franklin Gothic Book" pitchFamily="34" charset="0"/>
            </a:rPr>
            <a:t>till höger (G11-14). </a:t>
          </a:r>
        </a:p>
        <a:p>
          <a:endParaRPr lang="sv-SE" sz="1100" baseline="0">
            <a:solidFill>
              <a:schemeClr val="dk1"/>
            </a:solidFill>
            <a:latin typeface="Franklin Gothic Book" pitchFamily="34" charset="0"/>
            <a:ea typeface="+mn-ea"/>
            <a:cs typeface="+mn-cs"/>
          </a:endParaRPr>
        </a:p>
        <a:p>
          <a:r>
            <a:rPr lang="sv-SE" sz="1100">
              <a:solidFill>
                <a:schemeClr val="dk1"/>
              </a:solidFill>
              <a:latin typeface="Franklin Gothic Book" pitchFamily="34" charset="0"/>
              <a:ea typeface="+mn-ea"/>
              <a:cs typeface="+mn-cs"/>
            </a:rPr>
            <a:t>För bostäder kan värdena tas direkt ur tabellen och skrivas in i rutorna.</a:t>
          </a:r>
          <a:endParaRPr lang="sv-SE">
            <a:latin typeface="Franklin Gothic Book" pitchFamily="34" charset="0"/>
          </a:endParaRPr>
        </a:p>
        <a:p>
          <a:endParaRPr lang="sv-SE" sz="1100" baseline="0">
            <a:solidFill>
              <a:schemeClr val="dk1"/>
            </a:solidFill>
            <a:latin typeface="Franklin Gothic Book" pitchFamily="34" charset="0"/>
            <a:ea typeface="+mn-ea"/>
            <a:cs typeface="+mn-cs"/>
          </a:endParaRPr>
        </a:p>
        <a:p>
          <a:r>
            <a:rPr lang="sv-SE" sz="1100" baseline="0">
              <a:latin typeface="Franklin Gothic Book" pitchFamily="34" charset="0"/>
            </a:rPr>
            <a:t>För byggnader med både bostäder och lokaler viktas kravet utgående från A</a:t>
          </a:r>
          <a:r>
            <a:rPr lang="sv-SE" sz="1100" baseline="-25000">
              <a:latin typeface="Franklin Gothic Book" pitchFamily="34" charset="0"/>
            </a:rPr>
            <a:t>temp</a:t>
          </a:r>
          <a:r>
            <a:rPr lang="sv-SE" sz="1100" baseline="0">
              <a:latin typeface="Franklin Gothic Book" pitchFamily="34" charset="0"/>
            </a:rPr>
            <a:t> . Ett viktat resultat räknas fram i ruta G10, vilket sedan kan skrivas in.</a:t>
          </a:r>
        </a:p>
        <a:p>
          <a:endParaRPr lang="sv-SE" sz="1100" baseline="0">
            <a:latin typeface="Franklin Gothic Book" pitchFamily="34" charset="0"/>
          </a:endParaRPr>
        </a:p>
        <a:p>
          <a:r>
            <a:rPr lang="sv-SE" sz="1100" baseline="0">
              <a:latin typeface="Franklin Gothic Book" pitchFamily="34" charset="0"/>
            </a:rPr>
            <a:t>Inskrivna värden  i rutorna G11-14 länkas sedan vidare till sammanställningen men inte  till försättsbladet.</a:t>
          </a:r>
        </a:p>
        <a:p>
          <a:endParaRPr lang="sv-SE" sz="1100" baseline="0">
            <a:latin typeface="Franklin Gothic Book" pitchFamily="34" charset="0"/>
          </a:endParaRPr>
        </a:p>
        <a:p>
          <a:endParaRPr lang="sv-SE" sz="1100" baseline="0">
            <a:latin typeface="Franklin Gothic Book" pitchFamily="34" charset="0"/>
          </a:endParaRPr>
        </a:p>
        <a:p>
          <a:endParaRPr lang="sv-SE" sz="1100" b="0" i="0">
            <a:solidFill>
              <a:schemeClr val="dk1"/>
            </a:solidFill>
            <a:latin typeface="Franklin Gothic Book" pitchFamily="34" charset="0"/>
            <a:ea typeface="+mn-ea"/>
            <a:cs typeface="+mn-cs"/>
          </a:endParaRPr>
        </a:p>
        <a:p>
          <a:r>
            <a:rPr lang="sv-SE" sz="1100" b="0" i="0">
              <a:solidFill>
                <a:schemeClr val="dk1"/>
              </a:solidFill>
              <a:latin typeface="Franklin Gothic Demi" pitchFamily="34" charset="0"/>
              <a:ea typeface="+mn-ea"/>
              <a:cs typeface="+mn-cs"/>
            </a:rPr>
            <a:t>Anvisningar för BBR-avgränsning</a:t>
          </a:r>
        </a:p>
        <a:p>
          <a:r>
            <a:rPr lang="sv-SE" sz="1100" b="0" i="0">
              <a:solidFill>
                <a:schemeClr val="dk1"/>
              </a:solidFill>
              <a:latin typeface="Franklin Gothic Book" pitchFamily="34" charset="0"/>
              <a:ea typeface="+mn-ea"/>
              <a:cs typeface="+mn-cs"/>
            </a:rPr>
            <a:t>Avgränsningstabellerna ska användas för att avgränsa</a:t>
          </a:r>
          <a:r>
            <a:rPr lang="sv-SE" sz="1100" b="0" i="0" baseline="0">
              <a:solidFill>
                <a:schemeClr val="dk1"/>
              </a:solidFill>
              <a:latin typeface="Franklin Gothic Book" pitchFamily="34" charset="0"/>
              <a:ea typeface="+mn-ea"/>
              <a:cs typeface="+mn-cs"/>
            </a:rPr>
            <a:t> byggnadens energiprestanda (specifika energianvändning)  till BBRs definition.</a:t>
          </a:r>
          <a:endParaRPr lang="sv-SE" sz="1100" b="0" i="0">
            <a:solidFill>
              <a:schemeClr val="dk1"/>
            </a:solidFill>
            <a:latin typeface="Franklin Gothic Book" pitchFamily="34" charset="0"/>
            <a:ea typeface="+mn-ea"/>
            <a:cs typeface="+mn-cs"/>
          </a:endParaRPr>
        </a:p>
        <a:p>
          <a:endParaRPr lang="sv-SE" sz="1100" b="0" i="0">
            <a:solidFill>
              <a:schemeClr val="dk1"/>
            </a:solidFill>
            <a:latin typeface="Franklin Gothic Book" pitchFamily="34" charset="0"/>
            <a:ea typeface="+mn-ea"/>
            <a:cs typeface="+mn-cs"/>
          </a:endParaRPr>
        </a:p>
        <a:p>
          <a:r>
            <a:rPr lang="sv-SE" sz="1100" b="0" i="0">
              <a:solidFill>
                <a:schemeClr val="dk1"/>
              </a:solidFill>
              <a:latin typeface="Franklin Gothic Book" pitchFamily="34" charset="0"/>
              <a:ea typeface="+mn-ea"/>
              <a:cs typeface="+mn-cs"/>
            </a:rPr>
            <a:t>Fyll i de aktuella korrigeringarnas storlek i kWh i de vita rutorna, för varje uppföljningsår. Plus- eller minustecken ska normalt inte</a:t>
          </a:r>
          <a:r>
            <a:rPr lang="sv-SE" sz="1100" b="0" i="0" baseline="0">
              <a:solidFill>
                <a:schemeClr val="dk1"/>
              </a:solidFill>
              <a:latin typeface="Franklin Gothic Book" pitchFamily="34" charset="0"/>
              <a:ea typeface="+mn-ea"/>
              <a:cs typeface="+mn-cs"/>
            </a:rPr>
            <a:t> skrivas in i rutorna. </a:t>
          </a:r>
          <a:r>
            <a:rPr lang="sv-SE" sz="1100" b="0" i="0">
              <a:solidFill>
                <a:schemeClr val="dk1"/>
              </a:solidFill>
              <a:latin typeface="Franklin Gothic Book" pitchFamily="34" charset="0"/>
              <a:ea typeface="+mn-ea"/>
              <a:cs typeface="+mn-cs"/>
            </a:rPr>
            <a:t>Summa korrigeringar länkas sedan vidare. </a:t>
          </a:r>
        </a:p>
        <a:p>
          <a:endParaRPr lang="sv-SE" sz="1100" b="0" i="0">
            <a:solidFill>
              <a:schemeClr val="dk1"/>
            </a:solidFill>
            <a:latin typeface="Franklin Gothic Book" pitchFamily="34" charset="0"/>
            <a:ea typeface="+mn-ea"/>
            <a:cs typeface="+mn-cs"/>
          </a:endParaRPr>
        </a:p>
        <a:p>
          <a:r>
            <a:rPr lang="sv-SE" sz="1100" b="0" i="0">
              <a:solidFill>
                <a:schemeClr val="dk1"/>
              </a:solidFill>
              <a:latin typeface="Franklin Gothic Book" pitchFamily="34" charset="0"/>
              <a:ea typeface="+mn-ea"/>
              <a:cs typeface="+mn-cs"/>
            </a:rPr>
            <a:t>Avdragen och tillagd energi flyttas till  automatiskt till/från verksamhets-/hushållsenergi,</a:t>
          </a:r>
          <a:r>
            <a:rPr lang="sv-SE" sz="1100" b="0" i="0" baseline="0">
              <a:solidFill>
                <a:schemeClr val="dk1"/>
              </a:solidFill>
              <a:latin typeface="Franklin Gothic Book" pitchFamily="34" charset="0"/>
              <a:ea typeface="+mn-ea"/>
              <a:cs typeface="+mn-cs"/>
            </a:rPr>
            <a:t> men ingår inte i summa energiprestanda. Avdrag och tillägg görs för enkelhets skull efter klimatnormalisering, Detta kommer normalt inte att medföra någon större skillnad.</a:t>
          </a:r>
          <a:endParaRPr lang="sv-SE" sz="1100">
            <a:solidFill>
              <a:schemeClr val="dk1"/>
            </a:solidFill>
            <a:latin typeface="Franklin Gothic Book" pitchFamily="34" charset="0"/>
            <a:ea typeface="+mn-ea"/>
            <a:cs typeface="+mn-cs"/>
          </a:endParaRPr>
        </a:p>
        <a:p>
          <a:endParaRPr lang="sv-SE" sz="1100" b="0" i="0">
            <a:solidFill>
              <a:schemeClr val="dk1"/>
            </a:solidFill>
            <a:latin typeface="Franklin Gothic Book" pitchFamily="34" charset="0"/>
            <a:ea typeface="+mn-ea"/>
            <a:cs typeface="+mn-cs"/>
          </a:endParaRPr>
        </a:p>
        <a:p>
          <a:r>
            <a:rPr lang="sv-SE" sz="1100" b="0" i="0">
              <a:solidFill>
                <a:schemeClr val="dk1"/>
              </a:solidFill>
              <a:latin typeface="Franklin Gothic Book" pitchFamily="34" charset="0"/>
              <a:ea typeface="+mn-ea"/>
              <a:cs typeface="+mn-cs"/>
            </a:rPr>
            <a:t>Avdragens storlek kan</a:t>
          </a:r>
          <a:r>
            <a:rPr lang="sv-SE" sz="1100" b="0" i="0" baseline="0">
              <a:solidFill>
                <a:schemeClr val="dk1"/>
              </a:solidFill>
              <a:latin typeface="Franklin Gothic Book" pitchFamily="34" charset="0"/>
              <a:ea typeface="+mn-ea"/>
              <a:cs typeface="+mn-cs"/>
            </a:rPr>
            <a:t> bestämmas med olika metoder: </a:t>
          </a:r>
        </a:p>
        <a:p>
          <a:r>
            <a:rPr lang="sv-SE" sz="1100" b="0" i="0" baseline="0">
              <a:solidFill>
                <a:schemeClr val="dk1"/>
              </a:solidFill>
              <a:latin typeface="Franklin Gothic Book" pitchFamily="34" charset="0"/>
              <a:ea typeface="+mn-ea"/>
              <a:cs typeface="+mn-cs"/>
            </a:rPr>
            <a:t>M=Mätning eller beräkning från mätvärden,</a:t>
          </a:r>
        </a:p>
        <a:p>
          <a:r>
            <a:rPr lang="sv-SE" sz="1100" b="0" i="0" baseline="0">
              <a:solidFill>
                <a:schemeClr val="dk1"/>
              </a:solidFill>
              <a:latin typeface="Franklin Gothic Book" pitchFamily="34" charset="0"/>
              <a:ea typeface="+mn-ea"/>
              <a:cs typeface="+mn-cs"/>
            </a:rPr>
            <a:t>B= Beräkning, </a:t>
          </a:r>
        </a:p>
        <a:p>
          <a:r>
            <a:rPr lang="sv-SE" sz="1100" b="0" i="0" baseline="0">
              <a:solidFill>
                <a:schemeClr val="dk1"/>
              </a:solidFill>
              <a:latin typeface="Franklin Gothic Book" pitchFamily="34" charset="0"/>
              <a:ea typeface="+mn-ea"/>
              <a:cs typeface="+mn-cs"/>
            </a:rPr>
            <a:t>S= Schablonvärde eller enklare bedömning.  </a:t>
          </a:r>
        </a:p>
        <a:p>
          <a:endParaRPr lang="sv-SE" sz="1100" b="0" i="0" baseline="0">
            <a:solidFill>
              <a:schemeClr val="dk1"/>
            </a:solidFill>
            <a:latin typeface="Franklin Gothic Book" pitchFamily="34" charset="0"/>
            <a:ea typeface="+mn-ea"/>
            <a:cs typeface="+mn-cs"/>
          </a:endParaRPr>
        </a:p>
        <a:p>
          <a:r>
            <a:rPr lang="sv-SE" sz="1100" b="0" i="0" baseline="0">
              <a:solidFill>
                <a:schemeClr val="dk1"/>
              </a:solidFill>
              <a:latin typeface="Franklin Gothic Book" pitchFamily="34" charset="0"/>
              <a:ea typeface="+mn-ea"/>
              <a:cs typeface="+mn-cs"/>
            </a:rPr>
            <a:t>Schabloner får användas för mindre poster, vilka underskrider  3 kWh/m</a:t>
          </a:r>
          <a:r>
            <a:rPr lang="sv-SE" sz="1100" b="0" i="0" baseline="30000">
              <a:solidFill>
                <a:schemeClr val="dk1"/>
              </a:solidFill>
              <a:latin typeface="Franklin Gothic Book" pitchFamily="34" charset="0"/>
              <a:ea typeface="+mn-ea"/>
              <a:cs typeface="+mn-cs"/>
            </a:rPr>
            <a:t>2</a:t>
          </a:r>
          <a:r>
            <a:rPr lang="sv-SE" sz="1100" b="0" i="0" baseline="0">
              <a:solidFill>
                <a:schemeClr val="dk1"/>
              </a:solidFill>
              <a:latin typeface="Franklin Gothic Book" pitchFamily="34" charset="0"/>
              <a:ea typeface="+mn-ea"/>
              <a:cs typeface="+mn-cs"/>
            </a:rPr>
            <a:t>. Sammanlagt får schabloner användas för max 20 % av byggnadens energiprestanda.</a:t>
          </a:r>
        </a:p>
        <a:p>
          <a:r>
            <a:rPr lang="sv-SE" sz="1100" b="0" i="0" baseline="0">
              <a:solidFill>
                <a:schemeClr val="dk1"/>
              </a:solidFill>
              <a:latin typeface="Franklin Gothic Book" pitchFamily="34" charset="0"/>
              <a:ea typeface="+mn-ea"/>
              <a:cs typeface="+mn-cs"/>
            </a:rPr>
            <a:t>Metod och underlag  ska anges. </a:t>
          </a:r>
        </a:p>
        <a:p>
          <a:endParaRPr lang="sv-SE" sz="1100" b="0" i="0">
            <a:solidFill>
              <a:schemeClr val="dk1"/>
            </a:solidFill>
            <a:latin typeface="Franklin Gothic Book" pitchFamily="34" charset="0"/>
            <a:ea typeface="+mn-ea"/>
            <a:cs typeface="+mn-cs"/>
          </a:endParaRPr>
        </a:p>
        <a:p>
          <a:r>
            <a:rPr lang="sv-SE" sz="1100" b="0" i="0">
              <a:solidFill>
                <a:schemeClr val="dk1"/>
              </a:solidFill>
              <a:latin typeface="Franklin Gothic Book" pitchFamily="34" charset="0"/>
              <a:ea typeface="+mn-ea"/>
              <a:cs typeface="+mn-cs"/>
            </a:rPr>
            <a:t>Använd om nödvändigt bilaga för att redovisa hur korrigeringarna beräknats.</a:t>
          </a:r>
        </a:p>
        <a:p>
          <a:endParaRPr lang="sv-SE" sz="1100" b="0" i="0">
            <a:solidFill>
              <a:schemeClr val="dk1"/>
            </a:solidFill>
            <a:latin typeface="Franklin Gothic Book" pitchFamily="34" charset="0"/>
            <a:ea typeface="+mn-ea"/>
            <a:cs typeface="+mn-cs"/>
          </a:endParaRPr>
        </a:p>
        <a:p>
          <a:r>
            <a:rPr lang="sv-SE" sz="1100" b="0" i="0">
              <a:solidFill>
                <a:schemeClr val="dk1"/>
              </a:solidFill>
              <a:latin typeface="Franklin Gothic Book" pitchFamily="34" charset="0"/>
              <a:ea typeface="+mn-ea"/>
              <a:cs typeface="+mn-cs"/>
            </a:rPr>
            <a:t>Vissa schablonvärden finns i Svebys excelblad Energianvisningar</a:t>
          </a:r>
          <a:r>
            <a:rPr lang="sv-SE" sz="1100">
              <a:solidFill>
                <a:schemeClr val="dk1"/>
              </a:solidFill>
              <a:latin typeface="Franklin Gothic Book" pitchFamily="34" charset="0"/>
              <a:ea typeface="+mn-ea"/>
              <a:cs typeface="+mn-cs"/>
            </a:rPr>
            <a:t>.</a:t>
          </a:r>
        </a:p>
        <a:p>
          <a:endParaRPr lang="sv-SE" sz="1100">
            <a:latin typeface="Franklin Gothic Book"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85725</xdr:colOff>
      <xdr:row>0</xdr:row>
      <xdr:rowOff>76200</xdr:rowOff>
    </xdr:from>
    <xdr:to>
      <xdr:col>1</xdr:col>
      <xdr:colOff>1457325</xdr:colOff>
      <xdr:row>2</xdr:row>
      <xdr:rowOff>200025</xdr:rowOff>
    </xdr:to>
    <xdr:pic>
      <xdr:nvPicPr>
        <xdr:cNvPr id="9634" name="Bild 1" descr="Sveby_logo_bramsch Stor_R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6200"/>
          <a:ext cx="14763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15</xdr:col>
      <xdr:colOff>20297</xdr:colOff>
      <xdr:row>5</xdr:row>
      <xdr:rowOff>39157</xdr:rowOff>
    </xdr:from>
    <xdr:to>
      <xdr:col>19</xdr:col>
      <xdr:colOff>302192</xdr:colOff>
      <xdr:row>43</xdr:row>
      <xdr:rowOff>103414</xdr:rowOff>
    </xdr:to>
    <xdr:sp macro="" textlink="">
      <xdr:nvSpPr>
        <xdr:cNvPr id="3" name="textruta 2"/>
        <xdr:cNvSpPr txBox="1"/>
      </xdr:nvSpPr>
      <xdr:spPr>
        <a:xfrm>
          <a:off x="12736172" y="1075001"/>
          <a:ext cx="2710770" cy="7458038"/>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a:latin typeface="Franklin Gothic Demi" pitchFamily="34" charset="0"/>
            </a:rPr>
            <a:t>Anvisningar</a:t>
          </a:r>
        </a:p>
        <a:p>
          <a:r>
            <a:rPr lang="sv-SE" sz="1100" b="0" i="0">
              <a:solidFill>
                <a:schemeClr val="dk1"/>
              </a:solidFill>
              <a:latin typeface="Franklin Gothic Book" pitchFamily="34" charset="0"/>
              <a:ea typeface="+mn-ea"/>
              <a:cs typeface="+mn-cs"/>
            </a:rPr>
            <a:t>I dessa tabeller korrigeras skillnader mellan </a:t>
          </a:r>
          <a:r>
            <a:rPr lang="sv-SE" sz="1100" b="0" i="0" baseline="0">
              <a:solidFill>
                <a:schemeClr val="dk1"/>
              </a:solidFill>
              <a:latin typeface="Franklin Gothic Book" pitchFamily="34" charset="0"/>
              <a:ea typeface="+mn-ea"/>
              <a:cs typeface="+mn-cs"/>
            </a:rPr>
            <a:t> beräknade (projekterade) och uppmätt a brukarindata.</a:t>
          </a:r>
        </a:p>
        <a:p>
          <a:endParaRPr lang="sv-SE" sz="1100" b="0" i="0">
            <a:solidFill>
              <a:schemeClr val="dk1"/>
            </a:solidFill>
            <a:latin typeface="Franklin Gothic Book" pitchFamily="34" charset="0"/>
            <a:ea typeface="+mn-ea"/>
            <a:cs typeface="+mn-cs"/>
          </a:endParaRPr>
        </a:p>
        <a:p>
          <a:r>
            <a:rPr lang="sv-SE" sz="1100" b="0" i="0">
              <a:solidFill>
                <a:schemeClr val="dk1"/>
              </a:solidFill>
              <a:latin typeface="Franklin Gothic Book" pitchFamily="34" charset="0"/>
              <a:ea typeface="+mn-ea"/>
              <a:cs typeface="+mn-cs"/>
            </a:rPr>
            <a:t>Fyll i för byggnaden relevanta</a:t>
          </a:r>
          <a:r>
            <a:rPr lang="sv-SE" sz="1100" b="0" i="0" baseline="0">
              <a:solidFill>
                <a:schemeClr val="dk1"/>
              </a:solidFill>
              <a:latin typeface="Franklin Gothic Book" pitchFamily="34" charset="0"/>
              <a:ea typeface="+mn-ea"/>
              <a:cs typeface="+mn-cs"/>
            </a:rPr>
            <a:t> </a:t>
          </a:r>
          <a:r>
            <a:rPr lang="sv-SE" sz="1100" b="0" i="0">
              <a:solidFill>
                <a:schemeClr val="dk1"/>
              </a:solidFill>
              <a:latin typeface="Franklin Gothic Book" pitchFamily="34" charset="0"/>
              <a:ea typeface="+mn-ea"/>
              <a:cs typeface="+mn-cs"/>
            </a:rPr>
            <a:t>beräknade och uppmätta indatavärden i de vita rutorna. Normalt ska Svebys värden användas också som beräknade värden, men om</a:t>
          </a:r>
          <a:r>
            <a:rPr lang="sv-SE" sz="1100" b="0" i="0" baseline="0">
              <a:solidFill>
                <a:schemeClr val="dk1"/>
              </a:solidFill>
              <a:latin typeface="Franklin Gothic Book" pitchFamily="34" charset="0"/>
              <a:ea typeface="+mn-ea"/>
              <a:cs typeface="+mn-cs"/>
            </a:rPr>
            <a:t> mer detaljerad information finns att tillgå, kan ett noggrannare värde användas förutsatt att motivering  anges.</a:t>
          </a:r>
          <a:endParaRPr lang="sv-SE">
            <a:latin typeface="Franklin Gothic Book" pitchFamily="34" charset="0"/>
          </a:endParaRPr>
        </a:p>
        <a:p>
          <a:endParaRPr lang="sv-SE" sz="1100" b="0" i="0">
            <a:solidFill>
              <a:schemeClr val="dk1"/>
            </a:solidFill>
            <a:latin typeface="Franklin Gothic Book"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i="0">
              <a:solidFill>
                <a:schemeClr val="dk1"/>
              </a:solidFill>
              <a:latin typeface="Franklin Gothic Book" pitchFamily="34" charset="0"/>
              <a:ea typeface="+mn-ea"/>
              <a:cs typeface="+mn-cs"/>
            </a:rPr>
            <a:t>Korrigeringen görs både uppåt  och</a:t>
          </a:r>
          <a:r>
            <a:rPr lang="sv-SE" sz="1100" b="0" i="0" baseline="0">
              <a:solidFill>
                <a:schemeClr val="dk1"/>
              </a:solidFill>
              <a:latin typeface="Franklin Gothic Book" pitchFamily="34" charset="0"/>
              <a:ea typeface="+mn-ea"/>
              <a:cs typeface="+mn-cs"/>
            </a:rPr>
            <a:t> neråt . K</a:t>
          </a:r>
          <a:r>
            <a:rPr lang="sv-SE" sz="1100" b="0" i="0">
              <a:solidFill>
                <a:schemeClr val="dk1"/>
              </a:solidFill>
              <a:latin typeface="Franklin Gothic Book" pitchFamily="34" charset="0"/>
              <a:ea typeface="+mn-ea"/>
              <a:cs typeface="+mn-cs"/>
            </a:rPr>
            <a:t>orrigering utförs årsvis baserat på uppmätta eller bedömda värden,</a:t>
          </a:r>
          <a:r>
            <a:rPr lang="sv-SE" sz="1100" b="0" i="0" baseline="0">
              <a:solidFill>
                <a:schemeClr val="dk1"/>
              </a:solidFill>
              <a:latin typeface="Franklin Gothic Book" pitchFamily="34" charset="0"/>
              <a:ea typeface="+mn-ea"/>
              <a:cs typeface="+mn-cs"/>
            </a:rPr>
            <a:t> underlag bifogas i bilaga. Ange om korrigering  utförts eller  ej.</a:t>
          </a:r>
          <a:endParaRPr lang="sv-SE" sz="1100" b="0" i="0">
            <a:solidFill>
              <a:schemeClr val="dk1"/>
            </a:solidFill>
            <a:latin typeface="Franklin Gothic Book"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latin typeface="Franklin Gothic Book"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i="0">
              <a:solidFill>
                <a:schemeClr val="dk1"/>
              </a:solidFill>
              <a:latin typeface="Franklin Gothic Book" pitchFamily="34" charset="0"/>
              <a:ea typeface="+mn-ea"/>
              <a:cs typeface="+mn-cs"/>
            </a:rPr>
            <a:t>Korrigeringens storlek kan</a:t>
          </a:r>
          <a:r>
            <a:rPr lang="sv-SE" sz="1100" b="0" i="0" baseline="0">
              <a:solidFill>
                <a:schemeClr val="dk1"/>
              </a:solidFill>
              <a:latin typeface="Franklin Gothic Book" pitchFamily="34" charset="0"/>
              <a:ea typeface="+mn-ea"/>
              <a:cs typeface="+mn-cs"/>
            </a:rPr>
            <a:t> bestämmas genom att göra om den tidigare utförda energiberäkningen med uppdaterade indata, och notera både de gamla och nya värdena i kWh i kolumnerna Beräknad resp. Uppmätt/beräknad i  resultattabellerna. </a:t>
          </a:r>
        </a:p>
        <a:p>
          <a:pPr marL="0" marR="0" indent="0" defTabSz="914400" eaLnBrk="1" fontAlgn="auto" latinLnBrk="0" hangingPunct="1">
            <a:lnSpc>
              <a:spcPct val="100000"/>
            </a:lnSpc>
            <a:spcBef>
              <a:spcPts val="0"/>
            </a:spcBef>
            <a:spcAft>
              <a:spcPts val="0"/>
            </a:spcAft>
            <a:buClrTx/>
            <a:buSzTx/>
            <a:buFontTx/>
            <a:buNone/>
            <a:tabLst/>
            <a:defRPr/>
          </a:pPr>
          <a:endParaRPr lang="sv-SE" sz="1100" b="0" i="0" baseline="0">
            <a:solidFill>
              <a:schemeClr val="dk1"/>
            </a:solidFill>
            <a:latin typeface="Franklin Gothic Book"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dk1"/>
              </a:solidFill>
              <a:latin typeface="Franklin Gothic Book" pitchFamily="34" charset="0"/>
              <a:ea typeface="+mn-ea"/>
              <a:cs typeface="+mn-cs"/>
            </a:rPr>
            <a:t>Beräknade korrigeringar förutsätts utförda för normalår, varför korrigeringsresultatet länkas direkt vidare till sammanställningen.</a:t>
          </a:r>
        </a:p>
        <a:p>
          <a:endParaRPr lang="sv-SE" sz="1100" b="0" i="0" baseline="0">
            <a:solidFill>
              <a:schemeClr val="dk1"/>
            </a:solidFill>
            <a:latin typeface="Franklin Gothic Book" pitchFamily="34" charset="0"/>
            <a:ea typeface="+mn-ea"/>
            <a:cs typeface="+mn-cs"/>
          </a:endParaRPr>
        </a:p>
        <a:p>
          <a:r>
            <a:rPr lang="sv-SE" sz="1100" b="0" i="0" baseline="0">
              <a:solidFill>
                <a:schemeClr val="dk1"/>
              </a:solidFill>
              <a:latin typeface="Franklin Gothic Book" pitchFamily="34" charset="0"/>
              <a:ea typeface="+mn-ea"/>
              <a:cs typeface="+mn-cs"/>
            </a:rPr>
            <a:t>Skillnader i tappvarmvatten får som alternativ korrigeras direkt  i resultattabellerna.</a:t>
          </a:r>
        </a:p>
        <a:p>
          <a:endParaRPr lang="sv-SE" sz="1100" b="0" i="0" baseline="0">
            <a:solidFill>
              <a:schemeClr val="dk1"/>
            </a:solidFill>
            <a:latin typeface="Franklin Gothic Book" pitchFamily="34" charset="0"/>
            <a:ea typeface="+mn-ea"/>
            <a:cs typeface="+mn-cs"/>
          </a:endParaRPr>
        </a:p>
        <a:p>
          <a:r>
            <a:rPr lang="sv-SE" sz="1100" b="0" i="0" baseline="0">
              <a:solidFill>
                <a:schemeClr val="dk1"/>
              </a:solidFill>
              <a:latin typeface="Franklin Gothic Book" pitchFamily="34" charset="0"/>
              <a:ea typeface="+mn-ea"/>
              <a:cs typeface="+mn-cs"/>
            </a:rPr>
            <a:t>Schabloner får användas för mindre poster, vilka underskrider  3 kWh/m</a:t>
          </a:r>
          <a:r>
            <a:rPr lang="sv-SE" sz="1100" b="0" i="0" baseline="30000">
              <a:solidFill>
                <a:schemeClr val="dk1"/>
              </a:solidFill>
              <a:latin typeface="Franklin Gothic Book" pitchFamily="34" charset="0"/>
              <a:ea typeface="+mn-ea"/>
              <a:cs typeface="+mn-cs"/>
            </a:rPr>
            <a:t>2</a:t>
          </a:r>
          <a:r>
            <a:rPr lang="sv-SE" sz="1100" b="0" i="0" baseline="0">
              <a:solidFill>
                <a:schemeClr val="dk1"/>
              </a:solidFill>
              <a:latin typeface="Franklin Gothic Book" pitchFamily="34" charset="0"/>
              <a:ea typeface="+mn-ea"/>
              <a:cs typeface="+mn-cs"/>
            </a:rPr>
            <a:t>. </a:t>
          </a:r>
          <a:endParaRPr lang="sv-SE">
            <a:latin typeface="Franklin Gothic Book" pitchFamily="34" charset="0"/>
          </a:endParaRPr>
        </a:p>
        <a:p>
          <a:r>
            <a:rPr lang="sv-SE" sz="1100" b="0" i="0" baseline="0">
              <a:solidFill>
                <a:schemeClr val="dk1"/>
              </a:solidFill>
              <a:latin typeface="Franklin Gothic Book" pitchFamily="34" charset="0"/>
              <a:ea typeface="+mn-ea"/>
              <a:cs typeface="+mn-cs"/>
            </a:rPr>
            <a:t>Metod och underlag  ska anges. </a:t>
          </a:r>
          <a:endParaRPr lang="sv-SE">
            <a:latin typeface="Franklin Gothic Book" pitchFamily="34" charset="0"/>
          </a:endParaRPr>
        </a:p>
        <a:p>
          <a:r>
            <a:rPr lang="sv-SE" sz="1100" b="0" i="0">
              <a:solidFill>
                <a:schemeClr val="dk1"/>
              </a:solidFill>
              <a:latin typeface="Franklin Gothic Book" pitchFamily="34" charset="0"/>
              <a:ea typeface="+mn-ea"/>
              <a:cs typeface="+mn-cs"/>
            </a:rPr>
            <a:t>Vissa schablonvärden finns i Svebys excelblad Energianvisningar</a:t>
          </a:r>
          <a:r>
            <a:rPr lang="sv-SE" sz="1100">
              <a:solidFill>
                <a:schemeClr val="dk1"/>
              </a:solidFill>
              <a:latin typeface="Franklin Gothic Book" pitchFamily="34" charset="0"/>
              <a:ea typeface="+mn-ea"/>
              <a:cs typeface="+mn-cs"/>
            </a:rPr>
            <a:t>.</a:t>
          </a:r>
        </a:p>
        <a:p>
          <a:endParaRPr lang="sv-SE" sz="1100">
            <a:solidFill>
              <a:schemeClr val="dk1"/>
            </a:solidFill>
            <a:latin typeface="Franklin Gothic Book" pitchFamily="34" charset="0"/>
            <a:ea typeface="+mn-ea"/>
            <a:cs typeface="+mn-cs"/>
          </a:endParaRPr>
        </a:p>
        <a:p>
          <a:r>
            <a:rPr lang="sv-SE">
              <a:latin typeface="Franklin Gothic Book" pitchFamily="34" charset="0"/>
            </a:rPr>
            <a:t>För korrigering av vädringspåslaget krävs särskild utredning, vilken ska bifogas. </a:t>
          </a:r>
        </a:p>
        <a:p>
          <a:endParaRPr lang="sv-SE" sz="1100">
            <a:solidFill>
              <a:schemeClr val="dk1"/>
            </a:solidFill>
            <a:latin typeface="Franklin Gothic Book" pitchFamily="34" charset="0"/>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19050</xdr:colOff>
      <xdr:row>0</xdr:row>
      <xdr:rowOff>95250</xdr:rowOff>
    </xdr:from>
    <xdr:to>
      <xdr:col>2</xdr:col>
      <xdr:colOff>504825</xdr:colOff>
      <xdr:row>4</xdr:row>
      <xdr:rowOff>0</xdr:rowOff>
    </xdr:to>
    <xdr:pic>
      <xdr:nvPicPr>
        <xdr:cNvPr id="8545" name="Bild 1" descr="Sveby_logo_bramsch Stor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95250"/>
          <a:ext cx="1628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17</xdr:col>
      <xdr:colOff>292706</xdr:colOff>
      <xdr:row>7</xdr:row>
      <xdr:rowOff>163286</xdr:rowOff>
    </xdr:from>
    <xdr:to>
      <xdr:col>20</xdr:col>
      <xdr:colOff>201687</xdr:colOff>
      <xdr:row>42</xdr:row>
      <xdr:rowOff>119063</xdr:rowOff>
    </xdr:to>
    <xdr:sp macro="" textlink="">
      <xdr:nvSpPr>
        <xdr:cNvPr id="3" name="textruta 2"/>
        <xdr:cNvSpPr txBox="1"/>
      </xdr:nvSpPr>
      <xdr:spPr>
        <a:xfrm>
          <a:off x="14913581" y="1211036"/>
          <a:ext cx="2456919" cy="7349558"/>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a:latin typeface="Franklin Gothic Demi" pitchFamily="34" charset="0"/>
            </a:rPr>
            <a:t>Anvisningar</a:t>
          </a:r>
        </a:p>
        <a:p>
          <a:r>
            <a:rPr lang="sv-SE" sz="1100">
              <a:solidFill>
                <a:sysClr val="windowText" lastClr="000000"/>
              </a:solidFill>
              <a:latin typeface="Franklin Gothic Book" pitchFamily="34" charset="0"/>
            </a:rPr>
            <a:t>Skriv bara i vita</a:t>
          </a:r>
          <a:r>
            <a:rPr lang="sv-SE" sz="1100" baseline="0">
              <a:solidFill>
                <a:sysClr val="windowText" lastClr="000000"/>
              </a:solidFill>
              <a:latin typeface="Franklin Gothic Book" pitchFamily="34" charset="0"/>
            </a:rPr>
            <a:t> rutor. </a:t>
          </a:r>
          <a:r>
            <a:rPr lang="sv-SE" sz="1100">
              <a:solidFill>
                <a:sysClr val="windowText" lastClr="000000"/>
              </a:solidFill>
              <a:latin typeface="Franklin Gothic Book" pitchFamily="34" charset="0"/>
            </a:rPr>
            <a:t>Fyll i köpt värme och uppmätt tappvarmvatten</a:t>
          </a:r>
          <a:r>
            <a:rPr lang="sv-SE" sz="1100" baseline="0">
              <a:solidFill>
                <a:sysClr val="windowText" lastClr="000000"/>
              </a:solidFill>
              <a:latin typeface="Franklin Gothic Book" pitchFamily="34" charset="0"/>
            </a:rPr>
            <a:t>  månadsvis eller årsvis.  Antal rader i tabellen kan minskas med hjälp av pilen i rutan Månad nr (B10). (Klicka i </a:t>
          </a:r>
          <a:r>
            <a:rPr lang="sv-SE" sz="1100" baseline="0">
              <a:solidFill>
                <a:sysClr val="windowText" lastClr="000000"/>
              </a:solidFill>
              <a:latin typeface="Franklin Gothic Book" pitchFamily="34" charset="0"/>
              <a:ea typeface="+mn-ea"/>
              <a:cs typeface="+mn-cs"/>
            </a:rPr>
            <a:t>Markera allt, samt  årssummor).</a:t>
          </a:r>
        </a:p>
        <a:p>
          <a:endParaRPr lang="sv-SE" sz="1100" baseline="0">
            <a:solidFill>
              <a:sysClr val="windowText" lastClr="000000"/>
            </a:solidFill>
            <a:latin typeface="Franklin Gothic Book"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aseline="0">
              <a:solidFill>
                <a:sysClr val="windowText" lastClr="000000"/>
              </a:solidFill>
              <a:latin typeface="Franklin Gothic Book" pitchFamily="34" charset="0"/>
              <a:ea typeface="+mn-ea"/>
              <a:cs typeface="+mn-cs"/>
            </a:rPr>
            <a:t>Årssummor kan skrivas in direkt i  Summa-raderna för resp. år.  Månadssummor summeras automatiskt.</a:t>
          </a:r>
        </a:p>
        <a:p>
          <a:endParaRPr lang="sv-SE" sz="1100" baseline="0">
            <a:solidFill>
              <a:sysClr val="windowText" lastClr="000000"/>
            </a:solidFill>
            <a:latin typeface="Franklin Gothic Book"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aseline="0">
              <a:solidFill>
                <a:sysClr val="windowText" lastClr="000000"/>
              </a:solidFill>
              <a:latin typeface="Franklin Gothic Book" pitchFamily="34" charset="0"/>
              <a:ea typeface="+mn-ea"/>
              <a:cs typeface="+mn-cs"/>
            </a:rPr>
            <a:t>Ange startmånad när mätningarna började. Månaderna räknas från  denna (</a:t>
          </a:r>
          <a:r>
            <a:rPr lang="sv-SE" sz="1100">
              <a:solidFill>
                <a:sysClr val="windowText" lastClr="000000"/>
              </a:solidFill>
              <a:latin typeface="Franklin Gothic Book" pitchFamily="34" charset="0"/>
              <a:ea typeface="+mn-ea"/>
              <a:cs typeface="+mn-cs"/>
            </a:rPr>
            <a:t>Behöver inte vara jämna kalenderår</a:t>
          </a:r>
          <a:r>
            <a:rPr lang="sv-SE" sz="1100" baseline="0">
              <a:solidFill>
                <a:schemeClr val="dk1"/>
              </a:solidFill>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sv-SE"/>
        </a:p>
        <a:p>
          <a:r>
            <a:rPr lang="sv-SE" sz="1100" baseline="0">
              <a:solidFill>
                <a:sysClr val="windowText" lastClr="000000"/>
              </a:solidFill>
              <a:latin typeface="Franklin Gothic Book" pitchFamily="34" charset="0"/>
            </a:rPr>
            <a:t>Elvärme länkas hit från Mätvärden el. </a:t>
          </a:r>
        </a:p>
        <a:p>
          <a:endParaRPr lang="sv-SE" sz="1100" baseline="0">
            <a:solidFill>
              <a:sysClr val="windowText" lastClr="000000"/>
            </a:solidFill>
            <a:latin typeface="Franklin Gothic Book" pitchFamily="34" charset="0"/>
          </a:endParaRPr>
        </a:p>
        <a:p>
          <a:r>
            <a:rPr lang="sv-SE" sz="1100" baseline="0">
              <a:solidFill>
                <a:sysClr val="windowText" lastClr="000000"/>
              </a:solidFill>
              <a:latin typeface="Franklin Gothic Book" pitchFamily="34" charset="0"/>
            </a:rPr>
            <a:t>Ange om värdena är uppmätta direkt (M) eller fördelade (F). Mätpunkter redovisas under flik mätplan.</a:t>
          </a:r>
        </a:p>
        <a:p>
          <a:endParaRPr lang="sv-SE" sz="1100" baseline="0">
            <a:solidFill>
              <a:sysClr val="windowText" lastClr="000000"/>
            </a:solidFill>
            <a:latin typeface="Franklin Gothic Book" pitchFamily="34" charset="0"/>
          </a:endParaRPr>
        </a:p>
        <a:p>
          <a:r>
            <a:rPr lang="sv-SE" sz="1100" baseline="0">
              <a:solidFill>
                <a:sysClr val="windowText" lastClr="000000"/>
              </a:solidFill>
              <a:latin typeface="Franklin Gothic Book" pitchFamily="34" charset="0"/>
            </a:rPr>
            <a:t>Skriv in normalårskorrigeringsfaktor.  Normalisering görs genom att kolumnen Uppvärmning  divideras med Normalårskorrigeringsfaktor för månad eller år.  Ange metod som använts för att ta fram normalårskorrigeringsfaktorer i ruta O6. Om normalårskorrigerade värden matats in ange 1 i rutorna  G24,  G37 och G50.</a:t>
          </a:r>
        </a:p>
        <a:p>
          <a:endParaRPr lang="sv-SE" sz="1100" baseline="0">
            <a:solidFill>
              <a:sysClr val="windowText" lastClr="000000"/>
            </a:solidFill>
            <a:latin typeface="Franklin Gothic Book"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aseline="0">
              <a:solidFill>
                <a:sysClr val="windowText" lastClr="000000"/>
              </a:solidFill>
              <a:latin typeface="Franklin Gothic Book" pitchFamily="34" charset="0"/>
              <a:ea typeface="+mn-ea"/>
              <a:cs typeface="+mn-cs"/>
            </a:rPr>
            <a:t>Skriv in ev. solvärmeenergi. Årssummor länkas till sammanställningen.</a:t>
          </a:r>
        </a:p>
        <a:p>
          <a:endParaRPr lang="sv-SE" sz="1100" baseline="0">
            <a:solidFill>
              <a:sysClr val="windowText" lastClr="000000"/>
            </a:solidFill>
            <a:latin typeface="Franklin Gothic Book" pitchFamily="34" charset="0"/>
            <a:ea typeface="+mn-ea"/>
            <a:cs typeface="+mn-cs"/>
          </a:endParaRPr>
        </a:p>
        <a:p>
          <a:r>
            <a:rPr lang="sv-SE" sz="1100" baseline="0">
              <a:solidFill>
                <a:sysClr val="windowText" lastClr="000000"/>
              </a:solidFill>
              <a:latin typeface="Franklin Gothic Book" pitchFamily="34" charset="0"/>
              <a:ea typeface="+mn-ea"/>
              <a:cs typeface="+mn-cs"/>
            </a:rPr>
            <a:t>Verifik</a:t>
          </a:r>
          <a:r>
            <a:rPr lang="sv-SE" sz="1100">
              <a:solidFill>
                <a:sysClr val="windowText" lastClr="000000"/>
              </a:solidFill>
              <a:latin typeface="Franklin Gothic Book" pitchFamily="34" charset="0"/>
              <a:ea typeface="+mn-ea"/>
              <a:cs typeface="+mn-cs"/>
            </a:rPr>
            <a:t>at ska kunna visas för köpt värme, tredjepartsredovisning.</a:t>
          </a:r>
        </a:p>
        <a:p>
          <a:endParaRPr lang="sv-SE" sz="1100">
            <a:solidFill>
              <a:sysClr val="windowText" lastClr="000000"/>
            </a:solidFill>
            <a:latin typeface="Franklin Gothic Book" pitchFamily="34" charset="0"/>
            <a:ea typeface="+mn-ea"/>
            <a:cs typeface="+mn-cs"/>
          </a:endParaRPr>
        </a:p>
        <a:p>
          <a:r>
            <a:rPr lang="sv-SE" sz="1100">
              <a:solidFill>
                <a:sysClr val="windowText" lastClr="000000"/>
              </a:solidFill>
              <a:latin typeface="Franklin Gothic Book" pitchFamily="34" charset="0"/>
            </a:rPr>
            <a:t>Månadsuppföljning skall enligt Svebys energiavtalsmall delges bägge parter.</a:t>
          </a:r>
        </a:p>
        <a:p>
          <a:endParaRPr lang="sv-SE" sz="1100">
            <a:solidFill>
              <a:sysClr val="windowText" lastClr="000000"/>
            </a:solidFill>
            <a:latin typeface="Franklin Gothic Book" pitchFamily="34" charset="0"/>
          </a:endParaRPr>
        </a:p>
        <a:p>
          <a:endParaRPr lang="sv-SE" sz="1100">
            <a:solidFill>
              <a:sysClr val="windowText" lastClr="000000"/>
            </a:solidFill>
            <a:latin typeface="Franklin Gothic Book"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0</xdr:row>
      <xdr:rowOff>47625</xdr:rowOff>
    </xdr:from>
    <xdr:to>
      <xdr:col>2</xdr:col>
      <xdr:colOff>685800</xdr:colOff>
      <xdr:row>2</xdr:row>
      <xdr:rowOff>161925</xdr:rowOff>
    </xdr:to>
    <xdr:pic>
      <xdr:nvPicPr>
        <xdr:cNvPr id="12662" name="Bild 1" descr="Sveby_logo_bramsch Stor_R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7625"/>
          <a:ext cx="1809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36512</xdr:colOff>
      <xdr:row>7</xdr:row>
      <xdr:rowOff>18899</xdr:rowOff>
    </xdr:from>
    <xdr:to>
      <xdr:col>21</xdr:col>
      <xdr:colOff>519112</xdr:colOff>
      <xdr:row>33</xdr:row>
      <xdr:rowOff>39007</xdr:rowOff>
    </xdr:to>
    <xdr:sp macro="" textlink="">
      <xdr:nvSpPr>
        <xdr:cNvPr id="3" name="textruta 2"/>
        <xdr:cNvSpPr txBox="1"/>
      </xdr:nvSpPr>
      <xdr:spPr>
        <a:xfrm>
          <a:off x="14490700" y="1233337"/>
          <a:ext cx="3030537" cy="5747014"/>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a:latin typeface="Franklin Gothic Demi" pitchFamily="34" charset="0"/>
            </a:rPr>
            <a:t>Anvisningar</a:t>
          </a:r>
        </a:p>
        <a:p>
          <a:r>
            <a:rPr lang="sv-SE" sz="1100">
              <a:solidFill>
                <a:sysClr val="windowText" lastClr="000000"/>
              </a:solidFill>
              <a:latin typeface="Franklin Gothic Book" pitchFamily="34" charset="0"/>
            </a:rPr>
            <a:t>Fyll i köpt kyla </a:t>
          </a:r>
          <a:r>
            <a:rPr lang="sv-SE" sz="1100" baseline="0">
              <a:solidFill>
                <a:sysClr val="windowText" lastClr="000000"/>
              </a:solidFill>
              <a:latin typeface="Franklin Gothic Book" pitchFamily="34" charset="0"/>
            </a:rPr>
            <a:t>i vita rutor i tillämpliga </a:t>
          </a:r>
          <a:r>
            <a:rPr lang="sv-SE" sz="1100">
              <a:solidFill>
                <a:sysClr val="windowText" lastClr="000000"/>
              </a:solidFill>
              <a:latin typeface="Franklin Gothic Book" pitchFamily="34" charset="0"/>
              <a:ea typeface="+mn-ea"/>
              <a:cs typeface="+mn-cs"/>
            </a:rPr>
            <a:t>kolumner, månadsvis eller årsvis.  Antal rader i tabellen kan minskas med hjälp av pilen i rutan Månad nr (B10). (Klicka i Markera allt, samt  årssummor). </a:t>
          </a:r>
        </a:p>
        <a:p>
          <a:endParaRPr lang="sv-SE" sz="1100">
            <a:solidFill>
              <a:sysClr val="windowText" lastClr="000000"/>
            </a:solidFill>
            <a:latin typeface="Franklin Gothic Book"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ysClr val="windowText" lastClr="000000"/>
              </a:solidFill>
              <a:latin typeface="Franklin Gothic Book" pitchFamily="34" charset="0"/>
              <a:ea typeface="+mn-ea"/>
              <a:cs typeface="+mn-cs"/>
            </a:rPr>
            <a:t>Årssummor kan skrivas in direkt i  Summa-raderna för resp. år.  Månadssummor summeras automatiskt.</a:t>
          </a:r>
        </a:p>
        <a:p>
          <a:endParaRPr lang="sv-SE" sz="1100">
            <a:solidFill>
              <a:sysClr val="windowText" lastClr="000000"/>
            </a:solidFill>
            <a:latin typeface="Franklin Gothic Book" pitchFamily="34" charset="0"/>
            <a:ea typeface="+mn-ea"/>
            <a:cs typeface="+mn-cs"/>
          </a:endParaRPr>
        </a:p>
        <a:p>
          <a:r>
            <a:rPr lang="sv-SE" sz="1100">
              <a:solidFill>
                <a:sysClr val="windowText" lastClr="000000"/>
              </a:solidFill>
              <a:latin typeface="Franklin Gothic Book" pitchFamily="34" charset="0"/>
              <a:ea typeface="+mn-ea"/>
              <a:cs typeface="+mn-cs"/>
            </a:rPr>
            <a:t>Ange om värdena är uppmätta direkt (M) eller fördelade (F). Mätpunkter redovisas under flik Underlag-mätplan.</a:t>
          </a:r>
        </a:p>
        <a:p>
          <a:pPr fontAlgn="base"/>
          <a:endParaRPr lang="sv-SE" sz="1100">
            <a:solidFill>
              <a:sysClr val="windowText" lastClr="000000"/>
            </a:solidFill>
            <a:latin typeface="Franklin Gothic Book" pitchFamily="34" charset="0"/>
            <a:ea typeface="+mn-ea"/>
            <a:cs typeface="+mn-cs"/>
          </a:endParaRPr>
        </a:p>
        <a:p>
          <a:r>
            <a:rPr lang="sv-SE" sz="1100">
              <a:solidFill>
                <a:sysClr val="windowText" lastClr="000000"/>
              </a:solidFill>
              <a:latin typeface="Franklin Gothic Book" pitchFamily="34" charset="0"/>
              <a:ea typeface="+mn-ea"/>
              <a:cs typeface="+mn-cs"/>
            </a:rPr>
            <a:t>Ange startmånad när mätningarna började. Månaderna räknas från  denna (Behöver inte vara jämna kalenderår).</a:t>
          </a:r>
        </a:p>
        <a:p>
          <a:endParaRPr lang="sv-SE" sz="1100">
            <a:solidFill>
              <a:sysClr val="windowText" lastClr="000000"/>
            </a:solidFill>
            <a:latin typeface="Franklin Gothic Book" pitchFamily="34" charset="0"/>
            <a:ea typeface="+mn-ea"/>
            <a:cs typeface="+mn-cs"/>
          </a:endParaRPr>
        </a:p>
        <a:p>
          <a:r>
            <a:rPr lang="sv-SE" sz="1100" baseline="0">
              <a:solidFill>
                <a:schemeClr val="dk1"/>
              </a:solidFill>
              <a:latin typeface="+mn-lt"/>
              <a:ea typeface="+mn-ea"/>
              <a:cs typeface="+mn-cs"/>
            </a:rPr>
            <a:t>El-kyla länkas hit från Mätvärden el.</a:t>
          </a:r>
        </a:p>
        <a:p>
          <a:endParaRPr lang="sv-SE" sz="1100">
            <a:solidFill>
              <a:sysClr val="windowText" lastClr="000000"/>
            </a:solidFill>
            <a:latin typeface="Franklin Gothic Book" pitchFamily="34" charset="0"/>
            <a:ea typeface="+mn-ea"/>
            <a:cs typeface="+mn-cs"/>
          </a:endParaRPr>
        </a:p>
        <a:p>
          <a:r>
            <a:rPr lang="sv-SE" sz="1100">
              <a:solidFill>
                <a:sysClr val="windowText" lastClr="000000"/>
              </a:solidFill>
              <a:latin typeface="Franklin Gothic Book" pitchFamily="34" charset="0"/>
              <a:ea typeface="+mn-ea"/>
              <a:cs typeface="+mn-cs"/>
            </a:rPr>
            <a:t>Komfortkyla ska enligt  BBR redovisas separat för icke elvärmd byggnad, där elkylan räknas upp med en faktor 3. För elvärmd byggnad sker ingen uppräkning . </a:t>
          </a:r>
        </a:p>
        <a:p>
          <a:endParaRPr lang="sv-SE" sz="1100">
            <a:solidFill>
              <a:sysClr val="windowText" lastClr="000000"/>
            </a:solidFill>
            <a:latin typeface="Franklin Gothic Book"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ysClr val="windowText" lastClr="000000"/>
              </a:solidFill>
              <a:latin typeface="Franklin Gothic Book" pitchFamily="34" charset="0"/>
              <a:ea typeface="+mn-ea"/>
              <a:cs typeface="+mn-cs"/>
            </a:rPr>
            <a:t>Verifikat ska kunna visas  för köpt kyla, tredjepartsredovisning. </a:t>
          </a: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ysClr val="windowText" lastClr="000000"/>
            </a:solidFill>
            <a:latin typeface="Franklin Gothic Book"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ysClr val="windowText" lastClr="000000"/>
              </a:solidFill>
              <a:latin typeface="Franklin Gothic Book" pitchFamily="34" charset="0"/>
              <a:ea typeface="+mn-ea"/>
              <a:cs typeface="+mn-cs"/>
            </a:rPr>
            <a:t>Månadsuppföljning skall enligt Svebys energiavtalsmall delges bägge parter.</a:t>
          </a:r>
        </a:p>
        <a:p>
          <a:endParaRPr lang="sv-SE" sz="1100">
            <a:solidFill>
              <a:sysClr val="windowText" lastClr="000000"/>
            </a:solidFill>
            <a:latin typeface="Franklin Gothic Book" pitchFamily="34" charset="0"/>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85725</xdr:colOff>
      <xdr:row>0</xdr:row>
      <xdr:rowOff>85725</xdr:rowOff>
    </xdr:from>
    <xdr:to>
      <xdr:col>2</xdr:col>
      <xdr:colOff>123825</xdr:colOff>
      <xdr:row>2</xdr:row>
      <xdr:rowOff>133350</xdr:rowOff>
    </xdr:to>
    <xdr:pic>
      <xdr:nvPicPr>
        <xdr:cNvPr id="13699" name="Bild 1" descr="Sveby_logo_bramsch Stor_R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85725"/>
          <a:ext cx="12573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39119</xdr:colOff>
      <xdr:row>6</xdr:row>
      <xdr:rowOff>200025</xdr:rowOff>
    </xdr:from>
    <xdr:to>
      <xdr:col>16</xdr:col>
      <xdr:colOff>432819</xdr:colOff>
      <xdr:row>34</xdr:row>
      <xdr:rowOff>79375</xdr:rowOff>
    </xdr:to>
    <xdr:sp macro="" textlink="">
      <xdr:nvSpPr>
        <xdr:cNvPr id="7" name="textruta 6"/>
        <xdr:cNvSpPr txBox="1"/>
      </xdr:nvSpPr>
      <xdr:spPr>
        <a:xfrm>
          <a:off x="11421494" y="1223963"/>
          <a:ext cx="2334419" cy="5784850"/>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a:solidFill>
                <a:schemeClr val="dk1"/>
              </a:solidFill>
              <a:latin typeface="Franklin Gothic Demi" pitchFamily="34" charset="0"/>
              <a:ea typeface="+mn-ea"/>
              <a:cs typeface="+mn-cs"/>
            </a:rPr>
            <a:t>Anvisningar</a:t>
          </a:r>
          <a:endParaRPr lang="sv-SE" sz="1100">
            <a:latin typeface="Franklin Gothic Demi" pitchFamily="34" charset="0"/>
          </a:endParaRPr>
        </a:p>
        <a:p>
          <a:endParaRPr lang="sv-SE" sz="1100">
            <a:solidFill>
              <a:schemeClr val="dk1"/>
            </a:solidFill>
            <a:latin typeface="Franklin Gothic Book" pitchFamily="34" charset="0"/>
            <a:ea typeface="+mn-ea"/>
            <a:cs typeface="+mn-cs"/>
          </a:endParaRPr>
        </a:p>
        <a:p>
          <a:r>
            <a:rPr lang="sv-SE" sz="1100" baseline="0">
              <a:solidFill>
                <a:schemeClr val="dk1"/>
              </a:solidFill>
              <a:latin typeface="Franklin Gothic Book" pitchFamily="34" charset="0"/>
              <a:ea typeface="+mn-ea"/>
              <a:cs typeface="+mn-cs"/>
            </a:rPr>
            <a:t>Fyll i vita rutor för köpt och egenproducerad el månadsvis eller årsvis.  Antal rader i tabellen kan minskas med hjälp av pilen i rutan Månad nr (B10). (Klicka i Markera allt, samt  årssummor). </a:t>
          </a:r>
        </a:p>
        <a:p>
          <a:endParaRPr lang="sv-SE" sz="1100" baseline="0">
            <a:solidFill>
              <a:schemeClr val="dk1"/>
            </a:solidFill>
            <a:latin typeface="Franklin Gothic Book" pitchFamily="34" charset="0"/>
            <a:ea typeface="+mn-ea"/>
            <a:cs typeface="+mn-cs"/>
          </a:endParaRPr>
        </a:p>
        <a:p>
          <a:r>
            <a:rPr lang="sv-SE" sz="1100" baseline="0">
              <a:solidFill>
                <a:schemeClr val="dk1"/>
              </a:solidFill>
              <a:latin typeface="Franklin Gothic Book" pitchFamily="34" charset="0"/>
              <a:ea typeface="+mn-ea"/>
              <a:cs typeface="+mn-cs"/>
            </a:rPr>
            <a:t>Årssummor kan skrivas in direkt i  Summa-raderna för resp. år.  Månadssummor summeras automatiskt.</a:t>
          </a:r>
        </a:p>
        <a:p>
          <a:endParaRPr lang="sv-SE" sz="1100" baseline="0">
            <a:solidFill>
              <a:schemeClr val="dk1"/>
            </a:solidFill>
            <a:latin typeface="+mn-lt"/>
            <a:ea typeface="+mn-ea"/>
            <a:cs typeface="+mn-cs"/>
          </a:endParaRPr>
        </a:p>
        <a:p>
          <a:r>
            <a:rPr lang="sv-SE" sz="1100" baseline="0">
              <a:solidFill>
                <a:schemeClr val="dk1"/>
              </a:solidFill>
              <a:latin typeface="Franklin Gothic Book" pitchFamily="34" charset="0"/>
              <a:ea typeface="+mn-ea"/>
              <a:cs typeface="+mn-cs"/>
            </a:rPr>
            <a:t>Elvärme och elkyla dras av från köpt driftel och redovisas under värme resp. kyla. </a:t>
          </a:r>
          <a:endParaRPr lang="sv-SE" sz="1100">
            <a:solidFill>
              <a:schemeClr val="dk1"/>
            </a:solidFill>
            <a:latin typeface="Franklin Gothic Book" pitchFamily="34" charset="0"/>
            <a:ea typeface="+mn-ea"/>
            <a:cs typeface="+mn-cs"/>
          </a:endParaRPr>
        </a:p>
        <a:p>
          <a:pPr eaLnBrk="1" fontAlgn="base" latinLnBrk="0" hangingPunct="1"/>
          <a:endParaRPr lang="sv-SE" sz="1100" baseline="0">
            <a:solidFill>
              <a:schemeClr val="dk1"/>
            </a:solidFill>
            <a:latin typeface="Franklin Gothic Book" pitchFamily="34" charset="0"/>
            <a:ea typeface="+mn-ea"/>
            <a:cs typeface="+mn-cs"/>
          </a:endParaRPr>
        </a:p>
        <a:p>
          <a:r>
            <a:rPr lang="sv-SE" sz="1100" baseline="0">
              <a:solidFill>
                <a:schemeClr val="dk1"/>
              </a:solidFill>
              <a:latin typeface="Franklin Gothic Book" pitchFamily="34" charset="0"/>
              <a:ea typeface="+mn-ea"/>
              <a:cs typeface="+mn-cs"/>
            </a:rPr>
            <a:t>Ange om värdena är uppmätta direkt (M) eller fördelade (F). Mätpunkter redovisas under flik Underlag-mätplan.</a:t>
          </a:r>
          <a:endParaRPr lang="sv-SE">
            <a:latin typeface="Franklin Gothic Book"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latin typeface="Franklin Gothic Book"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latin typeface="Franklin Gothic Book" pitchFamily="34" charset="0"/>
              <a:ea typeface="+mn-ea"/>
              <a:cs typeface="+mn-cs"/>
            </a:rPr>
            <a:t>Ange startmånad</a:t>
          </a:r>
          <a:r>
            <a:rPr lang="sv-SE" sz="1100" baseline="0">
              <a:solidFill>
                <a:schemeClr val="dk1"/>
              </a:solidFill>
              <a:latin typeface="Franklin Gothic Book" pitchFamily="34" charset="0"/>
              <a:ea typeface="+mn-ea"/>
              <a:cs typeface="+mn-cs"/>
            </a:rPr>
            <a:t> när mätningarna började. Månadsnummer räknas från denna. </a:t>
          </a:r>
        </a:p>
        <a:p>
          <a:endParaRPr lang="sv-SE" sz="1100">
            <a:solidFill>
              <a:schemeClr val="dk1"/>
            </a:solidFill>
            <a:latin typeface="Franklin Gothic Book"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latin typeface="Franklin Gothic Book" pitchFamily="34" charset="0"/>
              <a:ea typeface="+mn-ea"/>
              <a:cs typeface="+mn-cs"/>
            </a:rPr>
            <a:t>Verifikat ska kunna visas, tredjepartsredovisning.</a:t>
          </a:r>
        </a:p>
        <a:p>
          <a:pPr marL="0" marR="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latin typeface="Franklin Gothic Book" pitchFamily="34" charset="0"/>
              <a:ea typeface="+mn-ea"/>
              <a:cs typeface="+mn-cs"/>
            </a:rPr>
            <a:t>Månadsuppföljning skall enligt Svebys energiavtalsmall delges bägge parter.</a:t>
          </a:r>
          <a:endParaRPr lang="sv-SE">
            <a:latin typeface="Franklin Gothic Book" pitchFamily="34" charset="0"/>
          </a:endParaRPr>
        </a:p>
        <a:p>
          <a:endParaRPr lang="sv-SE" sz="1100">
            <a:solidFill>
              <a:schemeClr val="dk1"/>
            </a:solidFill>
            <a:latin typeface="Franklin Gothic Book" pitchFamily="34" charset="0"/>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12</xdr:col>
      <xdr:colOff>31750</xdr:colOff>
      <xdr:row>6</xdr:row>
      <xdr:rowOff>0</xdr:rowOff>
    </xdr:from>
    <xdr:to>
      <xdr:col>16</xdr:col>
      <xdr:colOff>282575</xdr:colOff>
      <xdr:row>19</xdr:row>
      <xdr:rowOff>88900</xdr:rowOff>
    </xdr:to>
    <xdr:sp macro="" textlink="">
      <xdr:nvSpPr>
        <xdr:cNvPr id="2" name="textruta 1"/>
        <xdr:cNvSpPr txBox="1"/>
      </xdr:nvSpPr>
      <xdr:spPr>
        <a:xfrm>
          <a:off x="14052550" y="1295400"/>
          <a:ext cx="2778125" cy="3200400"/>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a:solidFill>
                <a:schemeClr val="dk1"/>
              </a:solidFill>
              <a:latin typeface="Franklin Gothic Demi" pitchFamily="34" charset="0"/>
              <a:ea typeface="+mn-ea"/>
              <a:cs typeface="+mn-cs"/>
            </a:rPr>
            <a:t>Anvisningar</a:t>
          </a:r>
          <a:endParaRPr lang="sv-SE">
            <a:latin typeface="Franklin Gothic Demi"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i="0">
              <a:solidFill>
                <a:schemeClr val="dk1"/>
              </a:solidFill>
              <a:latin typeface="Franklin Gothic Book" pitchFamily="34" charset="0"/>
              <a:ea typeface="+mn-ea"/>
              <a:cs typeface="+mn-cs"/>
            </a:rPr>
            <a:t>Mätplan skall innehålla uppgifter om mätare som använts vid verifieringen dvs. mätartyp,</a:t>
          </a:r>
          <a:r>
            <a:rPr lang="sv-SE" sz="1100" b="0" i="0" baseline="0">
              <a:solidFill>
                <a:schemeClr val="dk1"/>
              </a:solidFill>
              <a:latin typeface="Franklin Gothic Book" pitchFamily="34" charset="0"/>
              <a:ea typeface="+mn-ea"/>
              <a:cs typeface="+mn-cs"/>
            </a:rPr>
            <a:t> placering </a:t>
          </a:r>
          <a:r>
            <a:rPr lang="sv-SE" sz="1100" b="0" i="0">
              <a:solidFill>
                <a:schemeClr val="dk1"/>
              </a:solidFill>
              <a:latin typeface="Franklin Gothic Book" pitchFamily="34" charset="0"/>
              <a:ea typeface="+mn-ea"/>
              <a:cs typeface="+mn-cs"/>
            </a:rPr>
            <a:t>och ID samt betjäningsområde, samt om/vilka värden som är fördelade och i så fall i Anm-rutan vilken fördelningsprincip som använts.</a:t>
          </a:r>
        </a:p>
        <a:p>
          <a:endParaRPr lang="sv-SE" sz="1100" b="0" i="0">
            <a:solidFill>
              <a:schemeClr val="dk1"/>
            </a:solidFill>
            <a:latin typeface="Franklin Gothic Book" pitchFamily="34" charset="0"/>
            <a:ea typeface="+mn-ea"/>
            <a:cs typeface="+mn-cs"/>
          </a:endParaRPr>
        </a:p>
        <a:p>
          <a:r>
            <a:rPr lang="sv-SE" sz="1100" b="0" i="0">
              <a:solidFill>
                <a:schemeClr val="dk1"/>
              </a:solidFill>
              <a:latin typeface="Franklin Gothic Book" pitchFamily="34" charset="0"/>
              <a:ea typeface="+mn-ea"/>
              <a:cs typeface="+mn-cs"/>
            </a:rPr>
            <a:t>Ange även mätare som installerats för att kunna korrigera debiteringsmätare, t.ex. skilja på hushållsenergi och fastighetsenergi.</a:t>
          </a:r>
        </a:p>
        <a:p>
          <a:endParaRPr lang="sv-SE" sz="1100" b="0" i="0">
            <a:solidFill>
              <a:schemeClr val="dk1"/>
            </a:solidFill>
            <a:latin typeface="Franklin Gothic Book" pitchFamily="34" charset="0"/>
            <a:ea typeface="+mn-ea"/>
            <a:cs typeface="+mn-cs"/>
          </a:endParaRPr>
        </a:p>
        <a:p>
          <a:r>
            <a:rPr lang="sv-SE" sz="1100" b="0" i="0">
              <a:solidFill>
                <a:schemeClr val="dk1"/>
              </a:solidFill>
              <a:latin typeface="Franklin Gothic Book" pitchFamily="34" charset="0"/>
              <a:ea typeface="+mn-ea"/>
              <a:cs typeface="+mn-cs"/>
            </a:rPr>
            <a:t>Bifoga gärna en skiss på hur</a:t>
          </a:r>
          <a:r>
            <a:rPr lang="sv-SE" sz="1100" b="0" i="0" baseline="0">
              <a:solidFill>
                <a:schemeClr val="dk1"/>
              </a:solidFill>
              <a:latin typeface="Franklin Gothic Book" pitchFamily="34" charset="0"/>
              <a:ea typeface="+mn-ea"/>
              <a:cs typeface="+mn-cs"/>
            </a:rPr>
            <a:t> mätsyetmet hänger ihop.</a:t>
          </a:r>
          <a:endParaRPr lang="sv-SE" sz="1100" b="0" i="0">
            <a:solidFill>
              <a:schemeClr val="dk1"/>
            </a:solidFill>
            <a:latin typeface="Franklin Gothic Book" pitchFamily="34" charset="0"/>
            <a:ea typeface="+mn-ea"/>
            <a:cs typeface="+mn-cs"/>
          </a:endParaRPr>
        </a:p>
      </xdr:txBody>
    </xdr:sp>
    <xdr:clientData/>
  </xdr:twoCellAnchor>
  <xdr:twoCellAnchor editAs="absolute">
    <xdr:from>
      <xdr:col>1</xdr:col>
      <xdr:colOff>0</xdr:colOff>
      <xdr:row>0</xdr:row>
      <xdr:rowOff>85725</xdr:rowOff>
    </xdr:from>
    <xdr:to>
      <xdr:col>1</xdr:col>
      <xdr:colOff>1647825</xdr:colOff>
      <xdr:row>3</xdr:row>
      <xdr:rowOff>47625</xdr:rowOff>
    </xdr:to>
    <xdr:pic>
      <xdr:nvPicPr>
        <xdr:cNvPr id="17543" name="Bild 1" descr="Sveby_logo_bramsch Stor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85725"/>
          <a:ext cx="16478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lumMod val="75000"/>
          </a:schemeClr>
        </a:solidFill>
        <a:ln w="9525" cmpd="sng">
          <a:solidFill>
            <a:schemeClr val="tx1"/>
          </a:solidFill>
        </a:ln>
      </a:spPr>
      <a:bodyPr vertOverflow="clip" wrap="square" rtlCol="0" anchor="t"/>
      <a:lstStyle>
        <a:defPPr>
          <a:defRPr sz="1100">
            <a:solidFill>
              <a:schemeClr val="dk1"/>
            </a:solidFill>
            <a:latin typeface="Franklin Gothic Demi" pitchFamily="34" charset="0"/>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14"/>
  <sheetViews>
    <sheetView tabSelected="1" zoomScale="80" zoomScaleNormal="80" workbookViewId="0">
      <selection activeCell="G60" sqref="G60"/>
    </sheetView>
  </sheetViews>
  <sheetFormatPr defaultRowHeight="15" x14ac:dyDescent="0.25"/>
  <cols>
    <col min="1" max="1" width="0.85546875" customWidth="1"/>
    <col min="2" max="2" width="21.5703125" customWidth="1"/>
    <col min="3" max="3" width="16" customWidth="1"/>
    <col min="4" max="4" width="15.42578125" customWidth="1"/>
    <col min="5" max="5" width="14.42578125" customWidth="1"/>
    <col min="6" max="6" width="12.7109375" customWidth="1"/>
    <col min="7" max="7" width="13.140625" customWidth="1"/>
    <col min="8" max="8" width="1.5703125" customWidth="1"/>
    <col min="12" max="12" width="11.85546875" customWidth="1"/>
  </cols>
  <sheetData>
    <row r="1" spans="1:50" ht="8.25" customHeight="1" x14ac:dyDescent="0.25">
      <c r="A1" s="4"/>
      <c r="B1" s="2"/>
      <c r="C1" s="2"/>
      <c r="D1" s="3"/>
      <c r="E1" s="3"/>
      <c r="F1" s="3"/>
      <c r="G1" s="3"/>
      <c r="H1" s="3"/>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row>
    <row r="2" spans="1:50" ht="24" x14ac:dyDescent="0.4">
      <c r="A2" s="4"/>
      <c r="B2" s="1"/>
      <c r="C2" s="2"/>
      <c r="D2" s="27" t="s">
        <v>9</v>
      </c>
      <c r="E2" s="3"/>
      <c r="F2" s="3"/>
      <c r="G2" s="3"/>
      <c r="H2" s="3"/>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row>
    <row r="3" spans="1:50" ht="18" x14ac:dyDescent="0.25">
      <c r="A3" s="4"/>
      <c r="B3" s="1"/>
      <c r="C3" s="2"/>
      <c r="D3" s="2"/>
      <c r="E3" s="3"/>
      <c r="F3" s="3"/>
      <c r="G3" s="3"/>
      <c r="H3" s="3"/>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row>
    <row r="4" spans="1:50" ht="15.75" x14ac:dyDescent="0.3">
      <c r="A4" s="6"/>
      <c r="B4" s="25" t="s">
        <v>200</v>
      </c>
      <c r="C4" s="376"/>
      <c r="D4" s="377"/>
      <c r="E4" s="378"/>
      <c r="F4" s="3"/>
      <c r="G4" s="3"/>
      <c r="H4" s="3"/>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row>
    <row r="5" spans="1:50" ht="3.75" customHeight="1" x14ac:dyDescent="0.3">
      <c r="A5" s="6"/>
      <c r="B5" s="25"/>
      <c r="C5" s="367"/>
      <c r="D5" s="368"/>
      <c r="E5" s="368"/>
      <c r="F5" s="3"/>
      <c r="G5" s="3"/>
      <c r="H5" s="3"/>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row>
    <row r="6" spans="1:50" ht="18" customHeight="1" x14ac:dyDescent="0.3">
      <c r="A6" s="6"/>
      <c r="B6" s="14" t="s">
        <v>26</v>
      </c>
      <c r="C6" s="376"/>
      <c r="D6" s="377"/>
      <c r="E6" s="378"/>
      <c r="F6" s="3"/>
      <c r="G6" s="10" t="s">
        <v>61</v>
      </c>
      <c r="H6" s="3"/>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row>
    <row r="7" spans="1:50" ht="3" customHeight="1" x14ac:dyDescent="0.35">
      <c r="A7" s="6"/>
      <c r="B7" s="18"/>
      <c r="C7" s="369"/>
      <c r="D7" s="369"/>
      <c r="E7" s="369"/>
      <c r="F7" s="7"/>
      <c r="G7" s="7"/>
      <c r="H7" s="3"/>
      <c r="I7" s="18" t="s">
        <v>22</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0" ht="18" customHeight="1" x14ac:dyDescent="0.3">
      <c r="A8" s="6"/>
      <c r="B8" s="14" t="s">
        <v>63</v>
      </c>
      <c r="C8" s="376"/>
      <c r="D8" s="383"/>
      <c r="E8" s="384"/>
      <c r="F8" s="5"/>
      <c r="G8" s="225"/>
      <c r="H8" s="5"/>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0" ht="3" customHeight="1" x14ac:dyDescent="0.3">
      <c r="A9" s="6"/>
      <c r="B9" s="18"/>
      <c r="C9" s="369"/>
      <c r="D9" s="369"/>
      <c r="E9" s="369"/>
      <c r="F9" s="5"/>
      <c r="G9" s="226"/>
      <c r="H9" s="5"/>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0" ht="17.25" customHeight="1" x14ac:dyDescent="0.3">
      <c r="A10" s="6"/>
      <c r="B10" s="18" t="s">
        <v>252</v>
      </c>
      <c r="C10" s="379"/>
      <c r="D10" s="380"/>
      <c r="E10" s="381"/>
      <c r="F10" s="15" t="s">
        <v>25</v>
      </c>
      <c r="G10" s="223"/>
      <c r="H10" s="5"/>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row>
    <row r="11" spans="1:50" ht="3" customHeight="1" x14ac:dyDescent="0.3">
      <c r="A11" s="6"/>
      <c r="B11" s="14"/>
      <c r="C11" s="15"/>
      <c r="D11" s="15"/>
      <c r="E11" s="15"/>
      <c r="F11" s="5"/>
      <c r="G11" s="226"/>
      <c r="H11" s="5"/>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row>
    <row r="12" spans="1:50" ht="18" customHeight="1" x14ac:dyDescent="0.3">
      <c r="A12" s="6"/>
      <c r="B12" s="25" t="s">
        <v>1</v>
      </c>
      <c r="C12" s="376"/>
      <c r="D12" s="383"/>
      <c r="E12" s="384"/>
      <c r="F12" s="15" t="s">
        <v>25</v>
      </c>
      <c r="G12" s="225"/>
      <c r="H12" s="5"/>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row>
    <row r="13" spans="1:50" ht="17.25" customHeight="1" x14ac:dyDescent="0.3">
      <c r="A13" s="6"/>
      <c r="B13" s="12" t="s">
        <v>28</v>
      </c>
      <c r="C13" s="376"/>
      <c r="D13" s="383"/>
      <c r="E13" s="384"/>
      <c r="F13" s="15"/>
      <c r="G13" s="226"/>
      <c r="H13" s="5"/>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row>
    <row r="14" spans="1:50" ht="17.25" customHeight="1" x14ac:dyDescent="0.3">
      <c r="A14" s="6"/>
      <c r="B14" s="12" t="s">
        <v>29</v>
      </c>
      <c r="C14" s="376"/>
      <c r="D14" s="383"/>
      <c r="E14" s="384"/>
      <c r="F14" s="15" t="s">
        <v>201</v>
      </c>
      <c r="G14" s="223"/>
      <c r="H14" s="5"/>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row>
    <row r="15" spans="1:50" ht="18" customHeight="1" x14ac:dyDescent="0.3">
      <c r="A15" s="6"/>
      <c r="B15" s="12" t="s">
        <v>202</v>
      </c>
      <c r="C15" s="391"/>
      <c r="D15" s="385"/>
      <c r="E15" s="386"/>
      <c r="F15" s="15"/>
      <c r="G15" s="226"/>
      <c r="H15" s="5"/>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row>
    <row r="16" spans="1:50" ht="3" customHeight="1" x14ac:dyDescent="0.3">
      <c r="A16" s="6"/>
      <c r="B16" s="10"/>
      <c r="C16" s="15"/>
      <c r="D16" s="15"/>
      <c r="E16" s="15"/>
      <c r="F16" s="15"/>
      <c r="G16" s="226"/>
      <c r="H16" s="5"/>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row>
    <row r="17" spans="1:50" ht="18" customHeight="1" x14ac:dyDescent="0.3">
      <c r="A17" s="6"/>
      <c r="B17" s="25" t="s">
        <v>0</v>
      </c>
      <c r="C17" s="376"/>
      <c r="D17" s="385"/>
      <c r="E17" s="386"/>
      <c r="F17" s="15" t="s">
        <v>25</v>
      </c>
      <c r="G17" s="225"/>
      <c r="H17" s="5"/>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row>
    <row r="18" spans="1:50" ht="17.25" customHeight="1" x14ac:dyDescent="0.3">
      <c r="A18" s="6"/>
      <c r="B18" s="6" t="s">
        <v>28</v>
      </c>
      <c r="C18" s="376"/>
      <c r="D18" s="385"/>
      <c r="E18" s="386"/>
      <c r="F18" s="15"/>
      <c r="G18" s="5"/>
      <c r="H18" s="13"/>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row>
    <row r="19" spans="1:50" ht="18" customHeight="1" x14ac:dyDescent="0.3">
      <c r="A19" s="6"/>
      <c r="B19" s="6" t="s">
        <v>29</v>
      </c>
      <c r="C19" s="382"/>
      <c r="D19" s="383"/>
      <c r="E19" s="384"/>
      <c r="F19" s="15" t="s">
        <v>201</v>
      </c>
      <c r="G19" s="329"/>
      <c r="H19" s="5"/>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row>
    <row r="20" spans="1:50" ht="18" customHeight="1" x14ac:dyDescent="0.3">
      <c r="A20" s="6"/>
      <c r="B20" s="6" t="s">
        <v>202</v>
      </c>
      <c r="C20" s="382"/>
      <c r="D20" s="383"/>
      <c r="E20" s="384"/>
      <c r="F20" s="5"/>
      <c r="G20" s="5"/>
      <c r="H20" s="5"/>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0" ht="3" customHeight="1" x14ac:dyDescent="0.3">
      <c r="A21" s="6"/>
      <c r="B21" s="6"/>
      <c r="C21" s="6"/>
      <c r="D21" s="6"/>
      <c r="E21" s="10"/>
      <c r="F21" s="10"/>
      <c r="G21" s="5"/>
      <c r="H21" s="10"/>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0" ht="18" customHeight="1" x14ac:dyDescent="0.3">
      <c r="A22" s="4"/>
      <c r="B22" s="25" t="s">
        <v>233</v>
      </c>
      <c r="C22" s="6"/>
      <c r="D22" s="6"/>
      <c r="E22" s="10"/>
      <c r="F22" s="10"/>
      <c r="G22" s="5"/>
      <c r="H22" s="10"/>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0" ht="18" customHeight="1" x14ac:dyDescent="0.35">
      <c r="A23" s="4"/>
      <c r="B23" s="14" t="s">
        <v>226</v>
      </c>
      <c r="C23" s="382"/>
      <c r="D23" s="390"/>
      <c r="E23" s="10" t="s">
        <v>232</v>
      </c>
      <c r="F23" s="341">
        <f>F25+F26+F27+F28</f>
        <v>2</v>
      </c>
      <c r="G23" s="12" t="s">
        <v>85</v>
      </c>
      <c r="H23" s="10"/>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0" ht="3" customHeight="1" x14ac:dyDescent="0.3">
      <c r="A24" s="4"/>
      <c r="B24" s="317"/>
      <c r="C24" s="318"/>
      <c r="D24" s="318"/>
      <c r="E24" s="4"/>
      <c r="F24" s="4"/>
      <c r="G24" s="4"/>
      <c r="H24" s="10"/>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0" ht="18" customHeight="1" x14ac:dyDescent="0.35">
      <c r="A25" s="4"/>
      <c r="B25" s="14" t="s">
        <v>245</v>
      </c>
      <c r="C25" s="392" t="s">
        <v>246</v>
      </c>
      <c r="D25" s="393"/>
      <c r="E25" s="10" t="s">
        <v>228</v>
      </c>
      <c r="F25" s="225">
        <v>1</v>
      </c>
      <c r="G25" s="12" t="s">
        <v>85</v>
      </c>
      <c r="H25" s="10"/>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0" ht="18" customHeight="1" x14ac:dyDescent="0.35">
      <c r="A26" s="4"/>
      <c r="B26" s="15" t="s">
        <v>229</v>
      </c>
      <c r="C26" s="382"/>
      <c r="D26" s="390"/>
      <c r="E26" s="10" t="s">
        <v>228</v>
      </c>
      <c r="F26" s="225">
        <v>1</v>
      </c>
      <c r="G26" s="12" t="s">
        <v>85</v>
      </c>
      <c r="H26" s="10"/>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0" ht="18" customHeight="1" x14ac:dyDescent="0.35">
      <c r="A27" s="4"/>
      <c r="B27" s="15" t="s">
        <v>230</v>
      </c>
      <c r="C27" s="382"/>
      <c r="D27" s="390"/>
      <c r="E27" s="10" t="s">
        <v>228</v>
      </c>
      <c r="F27" s="225"/>
      <c r="G27" s="12" t="s">
        <v>85</v>
      </c>
      <c r="H27" s="10"/>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0" ht="18" customHeight="1" x14ac:dyDescent="0.35">
      <c r="A28" s="4"/>
      <c r="B28" s="15" t="s">
        <v>231</v>
      </c>
      <c r="C28" s="382"/>
      <c r="D28" s="390"/>
      <c r="E28" s="10" t="s">
        <v>228</v>
      </c>
      <c r="F28" s="225"/>
      <c r="G28" s="12" t="s">
        <v>85</v>
      </c>
      <c r="H28" s="10"/>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0" ht="3" customHeight="1" x14ac:dyDescent="0.3">
      <c r="A29" s="4"/>
      <c r="B29" s="15"/>
      <c r="C29" s="15"/>
      <c r="D29" s="15"/>
      <c r="E29" s="15"/>
      <c r="F29" s="15"/>
      <c r="G29" s="12"/>
      <c r="H29" s="10"/>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0" ht="18" customHeight="1" x14ac:dyDescent="0.3">
      <c r="A30" s="4"/>
      <c r="B30" s="14" t="s">
        <v>234</v>
      </c>
      <c r="C30" s="382"/>
      <c r="D30" s="394"/>
      <c r="E30" s="10"/>
      <c r="F30" s="225"/>
      <c r="G30" s="12" t="s">
        <v>235</v>
      </c>
      <c r="H30" s="10"/>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0" ht="18" customHeight="1" x14ac:dyDescent="0.3">
      <c r="A31" s="4"/>
      <c r="B31" s="15"/>
      <c r="C31" s="15"/>
      <c r="D31" s="15"/>
      <c r="E31" s="15"/>
      <c r="F31" s="15"/>
      <c r="G31" s="12"/>
      <c r="H31" s="10"/>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0" ht="18" customHeight="1" x14ac:dyDescent="0.3">
      <c r="A32" s="4"/>
      <c r="B32" s="14" t="s">
        <v>62</v>
      </c>
      <c r="C32" s="6"/>
      <c r="D32" s="387"/>
      <c r="E32" s="388"/>
      <c r="F32" s="389"/>
      <c r="G32" s="5"/>
      <c r="H32" s="10"/>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3" customHeight="1" x14ac:dyDescent="0.3">
      <c r="A33" s="4"/>
      <c r="B33" s="14"/>
      <c r="C33" s="6"/>
      <c r="D33" s="6"/>
      <c r="E33" s="6"/>
      <c r="F33" s="6"/>
      <c r="G33" s="5"/>
      <c r="H33" s="10"/>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7.25" customHeight="1" x14ac:dyDescent="0.3">
      <c r="A34" s="4"/>
      <c r="B34" s="14" t="s">
        <v>14</v>
      </c>
      <c r="C34" s="6"/>
      <c r="D34" s="387"/>
      <c r="E34" s="388"/>
      <c r="F34" s="389"/>
      <c r="G34" s="5"/>
      <c r="H34" s="10"/>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3" customHeight="1" x14ac:dyDescent="0.3">
      <c r="A35" s="4"/>
      <c r="B35" s="14"/>
      <c r="C35" s="6"/>
      <c r="D35" s="6"/>
      <c r="E35" s="6"/>
      <c r="F35" s="6"/>
      <c r="G35" s="5"/>
      <c r="H35" s="10"/>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7.25" customHeight="1" x14ac:dyDescent="0.3">
      <c r="A36" s="4"/>
      <c r="B36" s="14" t="s">
        <v>27</v>
      </c>
      <c r="C36" s="6"/>
      <c r="D36" s="387"/>
      <c r="E36" s="388"/>
      <c r="F36" s="389"/>
      <c r="G36" s="5"/>
      <c r="H36" s="10"/>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5.75" x14ac:dyDescent="0.3">
      <c r="A37" s="4"/>
      <c r="B37" s="14"/>
      <c r="C37" s="6"/>
      <c r="D37" s="6"/>
      <c r="E37" s="6"/>
      <c r="F37" s="6"/>
      <c r="G37" s="5"/>
      <c r="H37" s="10"/>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8" customHeight="1" x14ac:dyDescent="0.35">
      <c r="A38" s="4"/>
      <c r="B38" s="25" t="s">
        <v>2</v>
      </c>
      <c r="C38" s="341">
        <f>'Underlag-BBR'!G11</f>
        <v>0</v>
      </c>
      <c r="D38" s="12" t="s">
        <v>87</v>
      </c>
      <c r="E38" s="39"/>
      <c r="F38" s="39"/>
      <c r="G38" s="39"/>
      <c r="H38" s="10"/>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3" customHeight="1" x14ac:dyDescent="0.3">
      <c r="A39" s="4"/>
      <c r="B39" s="6"/>
      <c r="C39" s="224"/>
      <c r="D39" s="6"/>
      <c r="E39" s="12"/>
      <c r="F39" s="10"/>
      <c r="G39" s="10"/>
      <c r="H39" s="10"/>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8" customHeight="1" x14ac:dyDescent="0.3">
      <c r="A40" s="4"/>
      <c r="B40" s="14" t="s">
        <v>24</v>
      </c>
      <c r="C40" s="341">
        <f>'Underlag-BBR'!H3</f>
        <v>19</v>
      </c>
      <c r="D40" s="31"/>
      <c r="E40" s="15" t="s">
        <v>221</v>
      </c>
      <c r="F40" s="341">
        <f>'Underlag-BBR'!H5</f>
        <v>3</v>
      </c>
      <c r="G40" s="31"/>
      <c r="H40" s="10"/>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3" customHeight="1" x14ac:dyDescent="0.3">
      <c r="A41" s="4"/>
      <c r="B41" s="25"/>
      <c r="C41" s="25"/>
      <c r="D41" s="25"/>
      <c r="E41" s="25"/>
      <c r="F41" s="25"/>
      <c r="G41" s="12"/>
      <c r="H41" s="10"/>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8" customHeight="1" x14ac:dyDescent="0.3">
      <c r="A42" s="4"/>
      <c r="B42" s="121" t="s">
        <v>124</v>
      </c>
      <c r="C42" s="18"/>
      <c r="D42" s="344"/>
      <c r="E42" s="10" t="s">
        <v>125</v>
      </c>
      <c r="F42" s="223"/>
      <c r="G42" s="4"/>
      <c r="H42" s="4"/>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row>
    <row r="43" spans="1:50" ht="3" customHeight="1" x14ac:dyDescent="0.25">
      <c r="A43" s="4"/>
      <c r="B43" s="4"/>
      <c r="C43" s="4"/>
      <c r="D43" s="226"/>
      <c r="E43" s="4"/>
      <c r="F43" s="4"/>
      <c r="G43" s="4"/>
      <c r="H43" s="4"/>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row>
    <row r="44" spans="1:50" ht="18" customHeight="1" x14ac:dyDescent="0.3">
      <c r="A44" s="4"/>
      <c r="B44" s="14" t="s">
        <v>247</v>
      </c>
      <c r="C44" s="6"/>
      <c r="D44" s="343"/>
      <c r="E44" s="10"/>
      <c r="F44" s="10"/>
      <c r="G44" s="5"/>
      <c r="H44" s="10"/>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row>
    <row r="45" spans="1:50" ht="17.25" customHeight="1" thickBot="1" x14ac:dyDescent="0.35">
      <c r="A45" s="4"/>
      <c r="B45" s="6"/>
      <c r="C45" s="6"/>
      <c r="D45" s="6"/>
      <c r="E45" s="10"/>
      <c r="F45" s="10"/>
      <c r="G45" s="10"/>
      <c r="H45" s="10"/>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row>
    <row r="46" spans="1:50" ht="16.5" customHeight="1" x14ac:dyDescent="0.3">
      <c r="A46" s="6"/>
      <c r="B46" s="14" t="s">
        <v>86</v>
      </c>
      <c r="C46" s="6"/>
      <c r="D46" s="336">
        <v>1</v>
      </c>
      <c r="E46" s="28">
        <v>2</v>
      </c>
      <c r="F46" s="335">
        <v>3</v>
      </c>
      <c r="G46" s="5"/>
      <c r="H46" s="13"/>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row>
    <row r="47" spans="1:50" ht="3" customHeight="1" x14ac:dyDescent="0.3">
      <c r="A47" s="6"/>
      <c r="B47" s="18"/>
      <c r="C47" s="6"/>
      <c r="D47" s="29"/>
      <c r="E47" s="6"/>
      <c r="F47" s="30"/>
      <c r="G47" s="5"/>
      <c r="H47" s="13"/>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row>
    <row r="48" spans="1:50" ht="17.25" customHeight="1" x14ac:dyDescent="0.3">
      <c r="A48" s="6"/>
      <c r="B48" s="14" t="s">
        <v>65</v>
      </c>
      <c r="C48" s="6"/>
      <c r="D48" s="312"/>
      <c r="E48" s="313"/>
      <c r="F48" s="314"/>
      <c r="G48" s="118" t="s">
        <v>129</v>
      </c>
      <c r="H48" s="13"/>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row>
    <row r="49" spans="1:50" ht="3" customHeight="1" x14ac:dyDescent="0.3">
      <c r="A49" s="6"/>
      <c r="B49" s="18"/>
      <c r="C49" s="6"/>
      <c r="D49" s="227"/>
      <c r="E49" s="315"/>
      <c r="F49" s="316"/>
      <c r="G49" s="5"/>
      <c r="H49" s="13"/>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row>
    <row r="50" spans="1:50" ht="16.5" customHeight="1" x14ac:dyDescent="0.3">
      <c r="A50" s="6"/>
      <c r="B50" s="14" t="s">
        <v>203</v>
      </c>
      <c r="C50" s="6"/>
      <c r="D50" s="312"/>
      <c r="E50" s="313"/>
      <c r="F50" s="314"/>
      <c r="G50" s="118" t="s">
        <v>87</v>
      </c>
      <c r="H50" s="13"/>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row>
    <row r="51" spans="1:50" ht="3" customHeight="1" thickBot="1" x14ac:dyDescent="0.35">
      <c r="A51" s="6"/>
      <c r="B51" s="9"/>
      <c r="C51" s="8"/>
      <c r="D51" s="227"/>
      <c r="E51" s="228"/>
      <c r="F51" s="229"/>
      <c r="G51" s="12"/>
      <c r="H51" s="13"/>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row>
    <row r="52" spans="1:50" ht="16.5" customHeight="1" thickBot="1" x14ac:dyDescent="0.35">
      <c r="A52" s="6"/>
      <c r="B52" s="26" t="s">
        <v>9</v>
      </c>
      <c r="C52" s="6"/>
      <c r="D52" s="337">
        <f>'Verifiering-sammanställning'!L33</f>
        <v>0</v>
      </c>
      <c r="E52" s="337">
        <f>'Verifiering-sammanställning'!L50</f>
        <v>0</v>
      </c>
      <c r="F52" s="337">
        <f>'Verifiering-sammanställning'!L67</f>
        <v>0</v>
      </c>
      <c r="G52" s="118" t="s">
        <v>87</v>
      </c>
      <c r="H52" s="13"/>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row>
    <row r="53" spans="1:50" ht="3" customHeight="1" x14ac:dyDescent="0.3">
      <c r="A53" s="6"/>
      <c r="B53" s="6"/>
      <c r="C53" s="6"/>
      <c r="D53" s="310"/>
      <c r="E53" s="267" t="s">
        <v>227</v>
      </c>
      <c r="F53" s="311"/>
      <c r="G53" s="12"/>
      <c r="H53" s="13"/>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row>
    <row r="54" spans="1:50" ht="16.5" customHeight="1" thickBot="1" x14ac:dyDescent="0.35">
      <c r="A54" s="6"/>
      <c r="B54" s="6" t="s">
        <v>60</v>
      </c>
      <c r="C54" s="6"/>
      <c r="D54" s="338">
        <f>D50-D52</f>
        <v>0</v>
      </c>
      <c r="E54" s="339">
        <f>E50-E52</f>
        <v>0</v>
      </c>
      <c r="F54" s="340">
        <f>F50-F52</f>
        <v>0</v>
      </c>
      <c r="G54" s="118" t="s">
        <v>87</v>
      </c>
      <c r="H54" s="13"/>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row>
    <row r="55" spans="1:50" ht="3" customHeight="1" x14ac:dyDescent="0.3">
      <c r="A55" s="6"/>
      <c r="B55" s="6"/>
      <c r="C55" s="6"/>
      <c r="D55" s="6"/>
      <c r="E55" s="14"/>
      <c r="F55" s="16"/>
      <c r="G55" s="5"/>
      <c r="H55" s="13"/>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row>
    <row r="56" spans="1:50" ht="43.5" customHeight="1" x14ac:dyDescent="0.3">
      <c r="A56" s="6"/>
      <c r="B56" s="211"/>
      <c r="C56" s="210"/>
      <c r="D56" s="210"/>
      <c r="E56" s="210"/>
      <c r="F56" s="210"/>
      <c r="G56" s="206"/>
      <c r="H56" s="13"/>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row>
    <row r="57" spans="1:50" ht="15.75" x14ac:dyDescent="0.3">
      <c r="A57" s="6"/>
      <c r="B57" s="6" t="s">
        <v>30</v>
      </c>
      <c r="C57" s="6"/>
      <c r="D57" s="6" t="s">
        <v>23</v>
      </c>
      <c r="E57" s="6"/>
      <c r="F57" s="6" t="s">
        <v>31</v>
      </c>
      <c r="G57" s="16"/>
      <c r="H57" s="13"/>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row>
    <row r="58" spans="1:50" ht="15.75" x14ac:dyDescent="0.3">
      <c r="A58" s="6"/>
      <c r="B58" s="6" t="s">
        <v>64</v>
      </c>
      <c r="C58" s="6"/>
      <c r="D58" s="6"/>
      <c r="E58" s="6"/>
      <c r="F58" s="6"/>
      <c r="G58" s="16"/>
      <c r="H58" s="13"/>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row>
    <row r="59" spans="1:50" ht="15.75" x14ac:dyDescent="0.3">
      <c r="A59" s="6"/>
      <c r="B59" s="212"/>
      <c r="C59" s="213"/>
      <c r="D59" s="213"/>
      <c r="E59" s="214"/>
      <c r="F59" s="6"/>
      <c r="G59" s="16"/>
      <c r="H59" s="13"/>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row>
    <row r="60" spans="1:50" ht="15.75" x14ac:dyDescent="0.3">
      <c r="A60" s="6"/>
      <c r="B60" s="215"/>
      <c r="C60" s="216"/>
      <c r="D60" s="216"/>
      <c r="E60" s="217"/>
      <c r="F60" s="6"/>
      <c r="G60" s="16"/>
      <c r="H60" s="13"/>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row>
    <row r="61" spans="1:50" ht="15.75" x14ac:dyDescent="0.3">
      <c r="A61" s="6"/>
      <c r="B61" s="215"/>
      <c r="C61" s="216"/>
      <c r="D61" s="216"/>
      <c r="E61" s="217"/>
      <c r="F61" s="6"/>
      <c r="G61" s="16"/>
      <c r="H61" s="13"/>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row>
    <row r="62" spans="1:50" ht="15.75" x14ac:dyDescent="0.3">
      <c r="A62" s="6"/>
      <c r="B62" s="215"/>
      <c r="C62" s="216"/>
      <c r="D62" s="216"/>
      <c r="E62" s="217"/>
      <c r="F62" s="6"/>
      <c r="G62" s="5"/>
      <c r="H62" s="13"/>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row>
    <row r="63" spans="1:50" ht="15.75" x14ac:dyDescent="0.3">
      <c r="A63" s="6"/>
      <c r="B63" s="218"/>
      <c r="C63" s="219"/>
      <c r="D63" s="219"/>
      <c r="E63" s="205"/>
      <c r="F63" s="266" t="s">
        <v>257</v>
      </c>
      <c r="G63" s="5"/>
      <c r="H63" s="13"/>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row>
    <row r="64" spans="1:50" ht="8.25" customHeight="1" x14ac:dyDescent="0.3">
      <c r="A64" s="6"/>
      <c r="B64" s="6"/>
      <c r="C64" s="6"/>
      <c r="D64" s="11"/>
      <c r="E64" s="6"/>
      <c r="F64" s="5"/>
      <c r="G64" s="5"/>
      <c r="H64" s="13"/>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row>
    <row r="65" spans="1:50" ht="15.75" x14ac:dyDescent="0.3">
      <c r="A65" s="6"/>
      <c r="B65" s="6"/>
      <c r="C65" s="6"/>
      <c r="D65" s="11"/>
      <c r="E65" s="6"/>
      <c r="F65" s="5"/>
      <c r="G65" s="5"/>
      <c r="H65" s="13"/>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row>
    <row r="66" spans="1:50" ht="15.75" x14ac:dyDescent="0.3">
      <c r="A66" s="6"/>
      <c r="B66" s="6"/>
      <c r="C66" s="6"/>
      <c r="D66" s="11"/>
      <c r="E66" s="6"/>
      <c r="F66" s="5"/>
      <c r="G66" s="5"/>
      <c r="H66" s="13"/>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row>
    <row r="67" spans="1:50" ht="15.75" x14ac:dyDescent="0.3">
      <c r="A67" s="6"/>
      <c r="B67" s="6"/>
      <c r="C67" s="6"/>
      <c r="D67" s="11"/>
      <c r="E67" s="6"/>
      <c r="F67" s="5"/>
      <c r="G67" s="5"/>
      <c r="H67" s="13"/>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row>
    <row r="68" spans="1:50" ht="15.75" x14ac:dyDescent="0.3">
      <c r="A68" s="6"/>
      <c r="B68" s="6"/>
      <c r="C68" s="6"/>
      <c r="D68" s="11"/>
      <c r="E68" s="6"/>
      <c r="F68" s="5"/>
      <c r="G68" s="5"/>
      <c r="H68" s="13"/>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row>
    <row r="69" spans="1:50" ht="15.75" x14ac:dyDescent="0.3">
      <c r="A69" s="6"/>
      <c r="B69" s="6"/>
      <c r="C69" s="6"/>
      <c r="D69" s="11"/>
      <c r="E69" s="6"/>
      <c r="F69" s="5"/>
      <c r="G69" s="5"/>
      <c r="H69" s="13"/>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row>
    <row r="70" spans="1:50" ht="15.75" x14ac:dyDescent="0.3">
      <c r="A70" s="6"/>
      <c r="B70" s="6"/>
      <c r="C70" s="6"/>
      <c r="D70" s="11"/>
      <c r="E70" s="6"/>
      <c r="F70" s="5"/>
      <c r="G70" s="5"/>
      <c r="H70" s="13"/>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row>
    <row r="71" spans="1:50" ht="15.75" x14ac:dyDescent="0.3">
      <c r="A71" s="6"/>
      <c r="B71" s="6"/>
      <c r="C71" s="6"/>
      <c r="D71" s="11"/>
      <c r="E71" s="6"/>
      <c r="F71" s="5"/>
      <c r="G71" s="5"/>
      <c r="H71" s="13"/>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row>
    <row r="72" spans="1:50" ht="15.75" x14ac:dyDescent="0.3">
      <c r="A72" s="6"/>
      <c r="B72" s="6"/>
      <c r="C72" s="6"/>
      <c r="D72" s="11"/>
      <c r="E72" s="6"/>
      <c r="F72" s="5"/>
      <c r="G72" s="5"/>
      <c r="H72" s="13"/>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row>
    <row r="73" spans="1:50" ht="15.75" x14ac:dyDescent="0.3">
      <c r="A73" s="6"/>
      <c r="B73" s="6"/>
      <c r="C73" s="6"/>
      <c r="D73" s="11"/>
      <c r="E73" s="6"/>
      <c r="F73" s="5"/>
      <c r="G73" s="5"/>
      <c r="H73" s="13"/>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row>
    <row r="74" spans="1:50" ht="15.75" x14ac:dyDescent="0.3">
      <c r="A74" s="6"/>
      <c r="B74" s="6"/>
      <c r="C74" s="6"/>
      <c r="D74" s="11"/>
      <c r="E74" s="6"/>
      <c r="F74" s="5"/>
      <c r="G74" s="5"/>
      <c r="H74" s="13"/>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row>
    <row r="75" spans="1:50" ht="15.75" x14ac:dyDescent="0.3">
      <c r="A75" s="6"/>
      <c r="B75" s="6"/>
      <c r="C75" s="6"/>
      <c r="D75" s="11"/>
      <c r="E75" s="6"/>
      <c r="F75" s="5"/>
      <c r="G75" s="5"/>
      <c r="H75" s="13"/>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row>
    <row r="76" spans="1:50" ht="15.75" x14ac:dyDescent="0.3">
      <c r="A76" s="6"/>
      <c r="B76" s="6"/>
      <c r="C76" s="6"/>
      <c r="D76" s="11"/>
      <c r="E76" s="6"/>
      <c r="F76" s="5"/>
      <c r="G76" s="5"/>
      <c r="H76" s="13"/>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row>
    <row r="77" spans="1:50" ht="15.75" x14ac:dyDescent="0.3">
      <c r="A77" s="6"/>
      <c r="B77" s="6"/>
      <c r="C77" s="6"/>
      <c r="D77" s="11"/>
      <c r="E77" s="6"/>
      <c r="F77" s="5"/>
      <c r="G77" s="5"/>
      <c r="H77" s="13"/>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row>
    <row r="78" spans="1:50" ht="15.75" x14ac:dyDescent="0.3">
      <c r="A78" s="6"/>
      <c r="B78" s="6"/>
      <c r="C78" s="6"/>
      <c r="D78" s="11"/>
      <c r="E78" s="6"/>
      <c r="F78" s="5"/>
      <c r="G78" s="5"/>
      <c r="H78" s="13"/>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row>
    <row r="79" spans="1:50" ht="15.75" x14ac:dyDescent="0.3">
      <c r="A79" s="6"/>
      <c r="B79" s="6"/>
      <c r="C79" s="6"/>
      <c r="D79" s="11"/>
      <c r="E79" s="6"/>
      <c r="F79" s="5"/>
      <c r="G79" s="5"/>
      <c r="H79" s="13"/>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row>
    <row r="80" spans="1:50" ht="15.75" x14ac:dyDescent="0.3">
      <c r="A80" s="6"/>
      <c r="B80" s="6"/>
      <c r="C80" s="6"/>
      <c r="D80" s="11"/>
      <c r="E80" s="6"/>
      <c r="F80" s="5"/>
      <c r="G80" s="5"/>
      <c r="H80" s="13"/>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row>
    <row r="81" spans="1:50" ht="15.75" x14ac:dyDescent="0.3">
      <c r="A81" s="6"/>
      <c r="B81" s="6"/>
      <c r="C81" s="6"/>
      <c r="D81" s="11"/>
      <c r="E81" s="6"/>
      <c r="F81" s="5"/>
      <c r="G81" s="5"/>
      <c r="H81" s="13"/>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row>
    <row r="82" spans="1:50" ht="15.75" x14ac:dyDescent="0.3">
      <c r="A82" s="6"/>
      <c r="B82" s="6"/>
      <c r="C82" s="6"/>
      <c r="D82" s="11"/>
      <c r="E82" s="6"/>
      <c r="F82" s="5"/>
      <c r="G82" s="5"/>
      <c r="H82" s="13"/>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row>
    <row r="83" spans="1:50" ht="15.75" x14ac:dyDescent="0.3">
      <c r="A83" s="6"/>
      <c r="B83" s="6"/>
      <c r="C83" s="6"/>
      <c r="D83" s="11"/>
      <c r="E83" s="6"/>
      <c r="F83" s="5"/>
      <c r="G83" s="5"/>
      <c r="H83" s="13"/>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row>
    <row r="84" spans="1:50" ht="15.75" x14ac:dyDescent="0.3">
      <c r="A84" s="6"/>
      <c r="B84" s="6"/>
      <c r="C84" s="6"/>
      <c r="D84" s="11"/>
      <c r="E84" s="6"/>
      <c r="F84" s="5"/>
      <c r="G84" s="5"/>
      <c r="H84" s="13"/>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row>
    <row r="85" spans="1:50" ht="15.75" x14ac:dyDescent="0.3">
      <c r="A85" s="6"/>
      <c r="B85" s="6"/>
      <c r="C85" s="6"/>
      <c r="D85" s="11"/>
      <c r="E85" s="6"/>
      <c r="F85" s="5"/>
      <c r="G85" s="5"/>
      <c r="H85" s="13"/>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row>
    <row r="86" spans="1:50" ht="15.75" x14ac:dyDescent="0.3">
      <c r="A86" s="6"/>
      <c r="B86" s="6"/>
      <c r="C86" s="6"/>
      <c r="D86" s="11"/>
      <c r="E86" s="6"/>
      <c r="F86" s="5"/>
      <c r="G86" s="5"/>
      <c r="H86" s="13"/>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row>
    <row r="87" spans="1:50" ht="15.75" x14ac:dyDescent="0.3">
      <c r="A87" s="6"/>
      <c r="B87" s="6"/>
      <c r="C87" s="6"/>
      <c r="D87" s="11"/>
      <c r="E87" s="6"/>
      <c r="F87" s="5"/>
      <c r="G87" s="5"/>
      <c r="H87" s="13"/>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row>
    <row r="88" spans="1:50" ht="15.75" x14ac:dyDescent="0.3">
      <c r="A88" s="6"/>
      <c r="B88" s="6"/>
      <c r="C88" s="6"/>
      <c r="D88" s="11"/>
      <c r="E88" s="6"/>
      <c r="F88" s="5"/>
      <c r="G88" s="5"/>
      <c r="H88" s="13"/>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row>
    <row r="89" spans="1:50" ht="15.75" x14ac:dyDescent="0.3">
      <c r="A89" s="6"/>
      <c r="B89" s="6"/>
      <c r="C89" s="6"/>
      <c r="D89" s="11"/>
      <c r="E89" s="6"/>
      <c r="F89" s="5"/>
      <c r="G89" s="5"/>
      <c r="H89" s="13"/>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row>
    <row r="90" spans="1:50" ht="15.75" x14ac:dyDescent="0.3">
      <c r="A90" s="6"/>
      <c r="B90" s="6"/>
      <c r="C90" s="6"/>
      <c r="D90" s="11"/>
      <c r="E90" s="6"/>
      <c r="F90" s="5"/>
      <c r="G90" s="5"/>
      <c r="H90" s="13"/>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row>
    <row r="91" spans="1:50" ht="15.75" x14ac:dyDescent="0.3">
      <c r="A91" s="6"/>
      <c r="B91" s="6"/>
      <c r="C91" s="6"/>
      <c r="D91" s="11"/>
      <c r="E91" s="6"/>
      <c r="F91" s="5"/>
      <c r="G91" s="5"/>
      <c r="H91" s="13"/>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row>
    <row r="92" spans="1:50" ht="15.75" x14ac:dyDescent="0.3">
      <c r="A92" s="6"/>
      <c r="B92" s="6"/>
      <c r="C92" s="6"/>
      <c r="D92" s="11"/>
      <c r="E92" s="6"/>
      <c r="F92" s="5"/>
      <c r="G92" s="5"/>
      <c r="H92" s="13"/>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row>
    <row r="93" spans="1:50" ht="15.75" x14ac:dyDescent="0.3">
      <c r="A93" s="6"/>
      <c r="B93" s="6"/>
      <c r="C93" s="6"/>
      <c r="D93" s="11"/>
      <c r="E93" s="6"/>
      <c r="F93" s="5"/>
      <c r="G93" s="5"/>
      <c r="H93" s="13"/>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row>
    <row r="94" spans="1:50" ht="15.75" x14ac:dyDescent="0.3">
      <c r="A94" s="6"/>
      <c r="B94" s="6"/>
      <c r="C94" s="6"/>
      <c r="D94" s="11"/>
      <c r="E94" s="6"/>
      <c r="F94" s="5"/>
      <c r="G94" s="5"/>
      <c r="H94" s="13"/>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row>
    <row r="95" spans="1:50" ht="15.75" x14ac:dyDescent="0.3">
      <c r="A95" s="6"/>
      <c r="B95" s="6"/>
      <c r="C95" s="6"/>
      <c r="D95" s="11"/>
      <c r="E95" s="6"/>
      <c r="F95" s="5"/>
      <c r="G95" s="5"/>
      <c r="H95" s="13"/>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row>
    <row r="96" spans="1:50" ht="15.75" x14ac:dyDescent="0.3">
      <c r="A96" s="6"/>
      <c r="B96" s="6"/>
      <c r="C96" s="6"/>
      <c r="D96" s="11"/>
      <c r="E96" s="6"/>
      <c r="F96" s="5"/>
      <c r="G96" s="5"/>
      <c r="H96" s="13"/>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row>
    <row r="97" spans="1:50" ht="15.75" x14ac:dyDescent="0.3">
      <c r="A97" s="6"/>
      <c r="B97" s="6"/>
      <c r="C97" s="6"/>
      <c r="D97" s="11"/>
      <c r="E97" s="6"/>
      <c r="F97" s="5"/>
      <c r="G97" s="5"/>
      <c r="H97" s="13"/>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row>
    <row r="98" spans="1:50" ht="15.75" x14ac:dyDescent="0.3">
      <c r="A98" s="6"/>
      <c r="B98" s="6"/>
      <c r="C98" s="6"/>
      <c r="D98" s="11"/>
      <c r="E98" s="6"/>
      <c r="F98" s="5"/>
      <c r="G98" s="5"/>
      <c r="H98" s="13"/>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row>
    <row r="99" spans="1:50" ht="15.75" x14ac:dyDescent="0.3">
      <c r="A99" s="6"/>
      <c r="B99" s="6"/>
      <c r="C99" s="6"/>
      <c r="D99" s="11"/>
      <c r="E99" s="6"/>
      <c r="F99" s="5"/>
      <c r="G99" s="5"/>
      <c r="H99" s="13"/>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row>
    <row r="100" spans="1:50" ht="15.75" x14ac:dyDescent="0.3">
      <c r="A100" s="6"/>
      <c r="B100" s="6"/>
      <c r="C100" s="6"/>
      <c r="D100" s="11"/>
      <c r="E100" s="6"/>
      <c r="F100" s="5"/>
      <c r="G100" s="5"/>
      <c r="H100" s="13"/>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row>
    <row r="101" spans="1:50" ht="15.75" x14ac:dyDescent="0.3">
      <c r="A101" s="6"/>
      <c r="B101" s="6"/>
      <c r="C101" s="6"/>
      <c r="D101" s="11"/>
      <c r="E101" s="6"/>
      <c r="F101" s="5"/>
      <c r="G101" s="5"/>
      <c r="H101" s="13"/>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row>
    <row r="102" spans="1:50" ht="15.75" x14ac:dyDescent="0.3">
      <c r="A102" s="6"/>
      <c r="B102" s="6"/>
      <c r="C102" s="6"/>
      <c r="D102" s="11"/>
      <c r="E102" s="6"/>
      <c r="F102" s="5"/>
      <c r="G102" s="5"/>
      <c r="H102" s="13"/>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row>
    <row r="103" spans="1:50" ht="15.75" x14ac:dyDescent="0.3">
      <c r="A103" s="6"/>
      <c r="B103" s="6"/>
      <c r="C103" s="6"/>
      <c r="D103" s="11"/>
      <c r="E103" s="6"/>
      <c r="F103" s="5"/>
      <c r="G103" s="5"/>
      <c r="H103" s="13"/>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row>
    <row r="104" spans="1:50" ht="15.75" x14ac:dyDescent="0.3">
      <c r="A104" s="6"/>
      <c r="B104" s="6"/>
      <c r="C104" s="6"/>
      <c r="D104" s="11"/>
      <c r="E104" s="6"/>
      <c r="F104" s="5"/>
      <c r="G104" s="5"/>
      <c r="H104" s="13"/>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row>
    <row r="105" spans="1:50" ht="15.75" x14ac:dyDescent="0.3">
      <c r="A105" s="6"/>
      <c r="B105" s="6"/>
      <c r="C105" s="6"/>
      <c r="D105" s="11"/>
      <c r="E105" s="6"/>
      <c r="F105" s="5"/>
      <c r="G105" s="5"/>
      <c r="H105" s="13"/>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row>
    <row r="106" spans="1:50" ht="15.75" x14ac:dyDescent="0.3">
      <c r="A106" s="6"/>
      <c r="B106" s="6"/>
      <c r="C106" s="6"/>
      <c r="D106" s="11"/>
      <c r="E106" s="6"/>
      <c r="F106" s="5"/>
      <c r="G106" s="5"/>
      <c r="H106" s="13"/>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row>
    <row r="107" spans="1:50" ht="15.75" x14ac:dyDescent="0.3">
      <c r="A107" s="6"/>
      <c r="B107" s="6"/>
      <c r="C107" s="6"/>
      <c r="D107" s="11"/>
      <c r="E107" s="6"/>
      <c r="F107" s="5"/>
      <c r="G107" s="5"/>
      <c r="H107" s="13"/>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row>
    <row r="108" spans="1:50" ht="15.75" x14ac:dyDescent="0.3">
      <c r="A108" s="6"/>
      <c r="B108" s="6"/>
      <c r="C108" s="6"/>
      <c r="D108" s="11"/>
      <c r="E108" s="6"/>
      <c r="F108" s="5"/>
      <c r="G108" s="5"/>
      <c r="H108" s="13"/>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row>
    <row r="109" spans="1:50" ht="15.75" x14ac:dyDescent="0.3">
      <c r="A109" s="6"/>
      <c r="B109" s="6"/>
      <c r="C109" s="6"/>
      <c r="D109" s="11"/>
      <c r="E109" s="6"/>
      <c r="F109" s="5"/>
      <c r="G109" s="5"/>
      <c r="H109" s="13"/>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row>
    <row r="110" spans="1:50" ht="15.75" x14ac:dyDescent="0.3">
      <c r="A110" s="6"/>
      <c r="B110" s="6"/>
      <c r="C110" s="6"/>
      <c r="D110" s="11"/>
      <c r="E110" s="6"/>
      <c r="F110" s="5"/>
      <c r="G110" s="5"/>
      <c r="H110" s="13"/>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row>
    <row r="111" spans="1:50" ht="15.75" x14ac:dyDescent="0.3">
      <c r="A111" s="6"/>
      <c r="B111" s="6"/>
      <c r="C111" s="6"/>
      <c r="D111" s="11"/>
      <c r="E111" s="6"/>
      <c r="F111" s="5"/>
      <c r="G111" s="5"/>
      <c r="H111" s="13"/>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row>
    <row r="112" spans="1:50" ht="15.75" x14ac:dyDescent="0.3">
      <c r="A112" s="6"/>
      <c r="B112" s="6"/>
      <c r="C112" s="6"/>
      <c r="D112" s="11"/>
      <c r="E112" s="6"/>
      <c r="F112" s="5"/>
      <c r="G112" s="5"/>
      <c r="H112" s="13"/>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row>
    <row r="113" spans="1:50" ht="15.75" x14ac:dyDescent="0.3">
      <c r="A113" s="6"/>
      <c r="B113" s="6"/>
      <c r="C113" s="6"/>
      <c r="D113" s="11"/>
      <c r="E113" s="6"/>
      <c r="F113" s="5"/>
      <c r="G113" s="5"/>
      <c r="H113" s="13"/>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row>
    <row r="114" spans="1:50" ht="15.75" x14ac:dyDescent="0.3">
      <c r="A114" s="6"/>
      <c r="B114" s="6"/>
      <c r="C114" s="6"/>
      <c r="D114" s="11"/>
      <c r="E114" s="6"/>
      <c r="F114" s="5"/>
      <c r="G114" s="5"/>
      <c r="H114" s="13"/>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row>
    <row r="115" spans="1:50" ht="15.75" x14ac:dyDescent="0.3">
      <c r="A115" s="6"/>
      <c r="B115" s="6"/>
      <c r="C115" s="6"/>
      <c r="D115" s="11"/>
      <c r="E115" s="6"/>
      <c r="F115" s="5"/>
      <c r="G115" s="5"/>
      <c r="H115" s="13"/>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row>
    <row r="116" spans="1:50" ht="15.75" x14ac:dyDescent="0.3">
      <c r="A116" s="6"/>
      <c r="B116" s="6"/>
      <c r="C116" s="6"/>
      <c r="D116" s="11"/>
      <c r="E116" s="6"/>
      <c r="F116" s="5"/>
      <c r="G116" s="5"/>
      <c r="H116" s="13"/>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row>
    <row r="117" spans="1:50" ht="15.75" x14ac:dyDescent="0.3">
      <c r="A117" s="6"/>
      <c r="B117" s="6"/>
      <c r="C117" s="6"/>
      <c r="D117" s="11"/>
      <c r="E117" s="6"/>
      <c r="F117" s="5"/>
      <c r="G117" s="5"/>
      <c r="H117" s="13"/>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row>
    <row r="118" spans="1:50" ht="15.75" x14ac:dyDescent="0.3">
      <c r="A118" s="6"/>
      <c r="B118" s="6"/>
      <c r="C118" s="6"/>
      <c r="D118" s="11"/>
      <c r="E118" s="6"/>
      <c r="F118" s="5"/>
      <c r="G118" s="5"/>
      <c r="H118" s="13"/>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row>
    <row r="119" spans="1:50" ht="15.75" x14ac:dyDescent="0.3">
      <c r="A119" s="6"/>
      <c r="B119" s="6"/>
      <c r="C119" s="6"/>
      <c r="D119" s="11"/>
      <c r="E119" s="6"/>
      <c r="F119" s="5"/>
      <c r="G119" s="5"/>
      <c r="H119" s="13"/>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row>
    <row r="120" spans="1:50" ht="15.75" x14ac:dyDescent="0.3">
      <c r="A120" s="6"/>
      <c r="B120" s="6"/>
      <c r="C120" s="6"/>
      <c r="D120" s="11"/>
      <c r="E120" s="6"/>
      <c r="F120" s="5"/>
      <c r="G120" s="5"/>
      <c r="H120" s="13"/>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row>
    <row r="121" spans="1:50" ht="15.75" x14ac:dyDescent="0.3">
      <c r="A121" s="6"/>
      <c r="B121" s="6"/>
      <c r="C121" s="6"/>
      <c r="D121" s="11"/>
      <c r="E121" s="6"/>
      <c r="F121" s="5"/>
      <c r="G121" s="5"/>
      <c r="H121" s="13"/>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row>
    <row r="122" spans="1:50" ht="15.75" x14ac:dyDescent="0.3">
      <c r="A122" s="6"/>
      <c r="B122" s="6"/>
      <c r="C122" s="6"/>
      <c r="D122" s="11"/>
      <c r="E122" s="6"/>
      <c r="F122" s="5"/>
      <c r="G122" s="5"/>
      <c r="H122" s="13"/>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row>
    <row r="123" spans="1:50" ht="15.75" x14ac:dyDescent="0.3">
      <c r="A123" s="6"/>
      <c r="B123" s="6"/>
      <c r="C123" s="6"/>
      <c r="D123" s="11"/>
      <c r="E123" s="6"/>
      <c r="F123" s="5"/>
      <c r="G123" s="5"/>
      <c r="H123" s="13"/>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row>
    <row r="124" spans="1:50" ht="15.75" x14ac:dyDescent="0.3">
      <c r="A124" s="6"/>
      <c r="B124" s="6"/>
      <c r="C124" s="6"/>
      <c r="D124" s="11"/>
      <c r="E124" s="6"/>
      <c r="F124" s="5"/>
      <c r="G124" s="5"/>
      <c r="H124" s="13"/>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row>
    <row r="125" spans="1:50" ht="15.75" x14ac:dyDescent="0.3">
      <c r="A125" s="6"/>
      <c r="B125" s="6"/>
      <c r="C125" s="6"/>
      <c r="D125" s="11"/>
      <c r="E125" s="6"/>
      <c r="F125" s="5"/>
      <c r="G125" s="5"/>
      <c r="H125" s="13"/>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row>
    <row r="126" spans="1:50" ht="15.75" x14ac:dyDescent="0.3">
      <c r="A126" s="6"/>
      <c r="B126" s="6"/>
      <c r="C126" s="6"/>
      <c r="D126" s="11"/>
      <c r="E126" s="6"/>
      <c r="F126" s="5"/>
      <c r="G126" s="5"/>
      <c r="H126" s="13"/>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row>
    <row r="127" spans="1:50" ht="15.75" x14ac:dyDescent="0.3">
      <c r="A127" s="6"/>
      <c r="B127" s="6"/>
      <c r="C127" s="6"/>
      <c r="D127" s="11"/>
      <c r="E127" s="6"/>
      <c r="F127" s="5"/>
      <c r="G127" s="5"/>
      <c r="H127" s="13"/>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row>
    <row r="128" spans="1:50" ht="15.75" x14ac:dyDescent="0.3">
      <c r="A128" s="6"/>
      <c r="B128" s="6"/>
      <c r="C128" s="6"/>
      <c r="D128" s="11"/>
      <c r="E128" s="6"/>
      <c r="F128" s="5"/>
      <c r="G128" s="5"/>
      <c r="H128" s="13"/>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row>
    <row r="129" spans="1:50" ht="15.75" x14ac:dyDescent="0.3">
      <c r="A129" s="6"/>
      <c r="B129" s="6"/>
      <c r="C129" s="6"/>
      <c r="D129" s="11"/>
      <c r="E129" s="6"/>
      <c r="F129" s="5"/>
      <c r="G129" s="5"/>
      <c r="H129" s="13"/>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row>
    <row r="130" spans="1:50" ht="15.75" x14ac:dyDescent="0.3">
      <c r="A130" s="6"/>
      <c r="B130" s="6"/>
      <c r="C130" s="6"/>
      <c r="D130" s="11"/>
      <c r="E130" s="6"/>
      <c r="F130" s="5"/>
      <c r="G130" s="5"/>
      <c r="H130" s="13"/>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row>
    <row r="131" spans="1:50" ht="15.75" x14ac:dyDescent="0.3">
      <c r="A131" s="6"/>
      <c r="B131" s="6"/>
      <c r="C131" s="6"/>
      <c r="D131" s="11"/>
      <c r="E131" s="6"/>
      <c r="F131" s="5"/>
      <c r="G131" s="5"/>
      <c r="H131" s="13"/>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row>
    <row r="132" spans="1:50" ht="15.75" x14ac:dyDescent="0.3">
      <c r="A132" s="6"/>
      <c r="B132" s="6"/>
      <c r="C132" s="6"/>
      <c r="D132" s="11"/>
      <c r="E132" s="6"/>
      <c r="F132" s="5"/>
      <c r="G132" s="5"/>
      <c r="H132" s="13"/>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row>
    <row r="133" spans="1:50" ht="15.75" x14ac:dyDescent="0.3">
      <c r="A133" s="6"/>
      <c r="B133" s="6"/>
      <c r="C133" s="6"/>
      <c r="D133" s="11"/>
      <c r="E133" s="6"/>
      <c r="F133" s="5"/>
      <c r="G133" s="5"/>
      <c r="H133" s="13"/>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row>
    <row r="134" spans="1:50" ht="15.75" x14ac:dyDescent="0.3">
      <c r="A134" s="6"/>
      <c r="B134" s="6"/>
      <c r="C134" s="6"/>
      <c r="D134" s="11"/>
      <c r="E134" s="6"/>
      <c r="F134" s="5"/>
      <c r="G134" s="5"/>
      <c r="H134" s="13"/>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row>
    <row r="135" spans="1:50" ht="15.75" x14ac:dyDescent="0.3">
      <c r="A135" s="6"/>
      <c r="B135" s="6"/>
      <c r="C135" s="6"/>
      <c r="D135" s="11"/>
      <c r="E135" s="6"/>
      <c r="F135" s="5"/>
      <c r="G135" s="5"/>
      <c r="H135" s="13"/>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row>
    <row r="136" spans="1:50" ht="15.75" x14ac:dyDescent="0.3">
      <c r="A136" s="6"/>
      <c r="B136" s="6"/>
      <c r="C136" s="6"/>
      <c r="D136" s="11"/>
      <c r="E136" s="6"/>
      <c r="F136" s="5"/>
      <c r="G136" s="5"/>
      <c r="H136" s="13"/>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row>
    <row r="137" spans="1:50" ht="15.75" x14ac:dyDescent="0.3">
      <c r="A137" s="6"/>
      <c r="B137" s="6"/>
      <c r="C137" s="6"/>
      <c r="D137" s="11"/>
      <c r="E137" s="6"/>
      <c r="F137" s="5"/>
      <c r="G137" s="5"/>
      <c r="H137" s="13"/>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row>
    <row r="138" spans="1:50" ht="15.75" x14ac:dyDescent="0.3">
      <c r="A138" s="6"/>
      <c r="B138" s="6"/>
      <c r="C138" s="6"/>
      <c r="D138" s="11"/>
      <c r="E138" s="6"/>
      <c r="F138" s="5"/>
      <c r="G138" s="5"/>
      <c r="H138" s="13"/>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row>
    <row r="139" spans="1:50" ht="15.75" x14ac:dyDescent="0.3">
      <c r="A139" s="6"/>
      <c r="B139" s="6"/>
      <c r="C139" s="6"/>
      <c r="D139" s="11"/>
      <c r="E139" s="6"/>
      <c r="F139" s="5"/>
      <c r="G139" s="5"/>
      <c r="H139" s="13"/>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row>
    <row r="140" spans="1:50" ht="15.75" x14ac:dyDescent="0.3">
      <c r="A140" s="6"/>
      <c r="B140" s="6"/>
      <c r="C140" s="6"/>
      <c r="D140" s="11"/>
      <c r="E140" s="6"/>
      <c r="F140" s="5"/>
      <c r="G140" s="5"/>
      <c r="H140" s="13"/>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row>
    <row r="141" spans="1:50" ht="15.75" x14ac:dyDescent="0.3">
      <c r="A141" s="6"/>
      <c r="B141" s="6"/>
      <c r="C141" s="6"/>
      <c r="D141" s="11"/>
      <c r="E141" s="6"/>
      <c r="F141" s="5"/>
      <c r="G141" s="5"/>
      <c r="H141" s="13"/>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row>
    <row r="142" spans="1:50" ht="15.75" x14ac:dyDescent="0.3">
      <c r="A142" s="6"/>
      <c r="B142" s="6"/>
      <c r="C142" s="6"/>
      <c r="D142" s="11"/>
      <c r="E142" s="6"/>
      <c r="F142" s="5"/>
      <c r="G142" s="5"/>
      <c r="H142" s="13"/>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row>
    <row r="143" spans="1:50" ht="15.75" x14ac:dyDescent="0.3">
      <c r="A143" s="6"/>
      <c r="B143" s="6"/>
      <c r="C143" s="6"/>
      <c r="D143" s="11"/>
      <c r="E143" s="6"/>
      <c r="F143" s="5"/>
      <c r="G143" s="5"/>
      <c r="H143" s="13"/>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row>
    <row r="144" spans="1:50" ht="15.75" x14ac:dyDescent="0.3">
      <c r="A144" s="6"/>
      <c r="B144" s="6"/>
      <c r="C144" s="6"/>
      <c r="D144" s="11"/>
      <c r="E144" s="6"/>
      <c r="F144" s="5"/>
      <c r="G144" s="5"/>
      <c r="H144" s="13"/>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row>
    <row r="145" spans="1:50" ht="15.75" x14ac:dyDescent="0.3">
      <c r="A145" s="6"/>
      <c r="B145" s="6"/>
      <c r="C145" s="6"/>
      <c r="D145" s="11"/>
      <c r="E145" s="6"/>
      <c r="F145" s="5"/>
      <c r="G145" s="5"/>
      <c r="H145" s="13"/>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row>
    <row r="146" spans="1:50" ht="15.75" x14ac:dyDescent="0.3">
      <c r="A146" s="6"/>
      <c r="B146" s="6"/>
      <c r="C146" s="6"/>
      <c r="D146" s="11"/>
      <c r="E146" s="6"/>
      <c r="F146" s="5"/>
      <c r="G146" s="5"/>
      <c r="H146" s="13"/>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row>
    <row r="147" spans="1:50" ht="15.75" x14ac:dyDescent="0.3">
      <c r="A147" s="6"/>
      <c r="B147" s="6"/>
      <c r="C147" s="6"/>
      <c r="D147" s="11"/>
      <c r="E147" s="6"/>
      <c r="F147" s="5"/>
      <c r="G147" s="5"/>
      <c r="H147" s="13"/>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row>
    <row r="148" spans="1:50" ht="15.75" x14ac:dyDescent="0.3">
      <c r="A148" s="6"/>
      <c r="B148" s="6"/>
      <c r="C148" s="6"/>
      <c r="D148" s="11"/>
      <c r="E148" s="6"/>
      <c r="F148" s="5"/>
      <c r="G148" s="5"/>
      <c r="H148" s="13"/>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spans="1:50" ht="15.75" x14ac:dyDescent="0.3">
      <c r="A149" s="6"/>
      <c r="B149" s="6"/>
      <c r="C149" s="6"/>
      <c r="D149" s="11"/>
      <c r="E149" s="6"/>
      <c r="F149" s="5"/>
      <c r="G149" s="5"/>
      <c r="H149" s="13"/>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row>
    <row r="150" spans="1:50" ht="15.75" x14ac:dyDescent="0.3">
      <c r="A150" s="6"/>
      <c r="B150" s="6"/>
      <c r="C150" s="6"/>
      <c r="D150" s="11"/>
      <c r="E150" s="6"/>
      <c r="F150" s="5"/>
      <c r="G150" s="5"/>
      <c r="H150" s="13"/>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row>
    <row r="151" spans="1:50" ht="15.75" x14ac:dyDescent="0.3">
      <c r="A151" s="6"/>
      <c r="B151" s="6"/>
      <c r="C151" s="6"/>
      <c r="D151" s="11"/>
      <c r="E151" s="6"/>
      <c r="F151" s="5"/>
      <c r="G151" s="5"/>
      <c r="H151" s="13"/>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pans="1:50" ht="15.75" x14ac:dyDescent="0.3">
      <c r="A152" s="6"/>
      <c r="B152" s="6"/>
      <c r="C152" s="6"/>
      <c r="D152" s="11"/>
      <c r="E152" s="6"/>
      <c r="F152" s="5"/>
      <c r="G152" s="5"/>
      <c r="H152" s="13"/>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pans="1:50" ht="15.75" x14ac:dyDescent="0.3">
      <c r="A153" s="6"/>
      <c r="B153" s="6"/>
      <c r="C153" s="6"/>
      <c r="D153" s="11"/>
      <c r="E153" s="6"/>
      <c r="F153" s="5"/>
      <c r="G153" s="5"/>
      <c r="H153" s="13"/>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1:50" ht="15.75" x14ac:dyDescent="0.3">
      <c r="A154" s="6"/>
      <c r="B154" s="6"/>
      <c r="C154" s="6"/>
      <c r="D154" s="11"/>
      <c r="E154" s="6"/>
      <c r="F154" s="5"/>
      <c r="G154" s="5"/>
      <c r="H154" s="13"/>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1:50" ht="15.75" x14ac:dyDescent="0.3">
      <c r="A155" s="6"/>
      <c r="B155" s="6"/>
      <c r="C155" s="6"/>
      <c r="D155" s="11"/>
      <c r="E155" s="6"/>
      <c r="F155" s="5"/>
      <c r="G155" s="5"/>
      <c r="H155" s="13"/>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1:50" ht="15.75" x14ac:dyDescent="0.3">
      <c r="A156" s="6"/>
      <c r="B156" s="6"/>
      <c r="C156" s="6"/>
      <c r="D156" s="11"/>
      <c r="E156" s="6"/>
      <c r="F156" s="5"/>
      <c r="G156" s="5"/>
      <c r="H156" s="13"/>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1:50" ht="15.75" x14ac:dyDescent="0.3">
      <c r="A157" s="6"/>
      <c r="B157" s="6"/>
      <c r="C157" s="6"/>
      <c r="D157" s="11"/>
      <c r="E157" s="6"/>
      <c r="F157" s="5"/>
      <c r="G157" s="5"/>
      <c r="H157" s="13"/>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1:50" ht="15.75" x14ac:dyDescent="0.3">
      <c r="A158" s="6"/>
      <c r="B158" s="6"/>
      <c r="C158" s="6"/>
      <c r="D158" s="11"/>
      <c r="E158" s="6"/>
      <c r="F158" s="5"/>
      <c r="G158" s="5"/>
      <c r="H158" s="13"/>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1:50" ht="15.75" x14ac:dyDescent="0.3">
      <c r="A159" s="6"/>
      <c r="B159" s="6"/>
      <c r="C159" s="6"/>
      <c r="D159" s="11"/>
      <c r="E159" s="6"/>
      <c r="F159" s="5"/>
      <c r="G159" s="5"/>
      <c r="H159" s="13"/>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1:50" ht="15.75" x14ac:dyDescent="0.3">
      <c r="A160" s="6"/>
      <c r="B160" s="6"/>
      <c r="C160" s="6"/>
      <c r="D160" s="11"/>
      <c r="E160" s="6"/>
      <c r="F160" s="5"/>
      <c r="G160" s="5"/>
      <c r="H160" s="13"/>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1:50" ht="15.75" x14ac:dyDescent="0.3">
      <c r="A161" s="6"/>
      <c r="B161" s="6"/>
      <c r="C161" s="6"/>
      <c r="D161" s="11"/>
      <c r="E161" s="6"/>
      <c r="F161" s="5"/>
      <c r="G161" s="5"/>
      <c r="H161" s="13"/>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1:50" ht="15.75" x14ac:dyDescent="0.3">
      <c r="A162" s="6"/>
      <c r="B162" s="6"/>
      <c r="C162" s="6"/>
      <c r="D162" s="11"/>
      <c r="E162" s="6"/>
      <c r="F162" s="5"/>
      <c r="G162" s="5"/>
      <c r="H162" s="13"/>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1:50" ht="15.75" x14ac:dyDescent="0.3">
      <c r="A163" s="6"/>
      <c r="B163" s="6"/>
      <c r="C163" s="6"/>
      <c r="D163" s="11"/>
      <c r="E163" s="6"/>
      <c r="F163" s="5"/>
      <c r="G163" s="5"/>
      <c r="H163" s="13"/>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1:50" ht="15.75" x14ac:dyDescent="0.3">
      <c r="A164" s="6"/>
      <c r="B164" s="6"/>
      <c r="C164" s="6"/>
      <c r="D164" s="11"/>
      <c r="E164" s="6"/>
      <c r="F164" s="5"/>
      <c r="G164" s="5"/>
      <c r="H164" s="13"/>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1:50" ht="15.75" x14ac:dyDescent="0.3">
      <c r="A165" s="6"/>
      <c r="B165" s="6"/>
      <c r="C165" s="6"/>
      <c r="D165" s="11"/>
      <c r="E165" s="6"/>
      <c r="F165" s="5"/>
      <c r="G165" s="5"/>
      <c r="H165" s="13"/>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1:50" ht="15.75" x14ac:dyDescent="0.3">
      <c r="A166" s="6"/>
      <c r="B166" s="6"/>
      <c r="C166" s="6"/>
      <c r="D166" s="11"/>
      <c r="E166" s="6"/>
      <c r="F166" s="5"/>
      <c r="G166" s="5"/>
      <c r="H166" s="13"/>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1:50" ht="15.75" x14ac:dyDescent="0.3">
      <c r="A167" s="6"/>
      <c r="B167" s="6"/>
      <c r="C167" s="6"/>
      <c r="D167" s="11"/>
      <c r="E167" s="6"/>
      <c r="F167" s="5"/>
      <c r="G167" s="5"/>
      <c r="H167" s="13"/>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1:50" ht="15.75" x14ac:dyDescent="0.3">
      <c r="A168" s="6"/>
      <c r="B168" s="6"/>
      <c r="C168" s="6"/>
      <c r="D168" s="11"/>
      <c r="E168" s="6"/>
      <c r="F168" s="5"/>
      <c r="G168" s="5"/>
      <c r="H168" s="13"/>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1:50" ht="15.75" x14ac:dyDescent="0.3">
      <c r="A169" s="6"/>
      <c r="B169" s="6"/>
      <c r="C169" s="6"/>
      <c r="D169" s="11"/>
      <c r="E169" s="6"/>
      <c r="F169" s="5"/>
      <c r="G169" s="5"/>
      <c r="H169" s="13"/>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1:50" ht="15.75" x14ac:dyDescent="0.3">
      <c r="A170" s="6"/>
      <c r="B170" s="6"/>
      <c r="C170" s="6"/>
      <c r="D170" s="11"/>
      <c r="E170" s="6"/>
      <c r="F170" s="5"/>
      <c r="G170" s="5"/>
      <c r="H170" s="13"/>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1:50" ht="15.75" x14ac:dyDescent="0.3">
      <c r="A171" s="6"/>
      <c r="B171" s="6"/>
      <c r="C171" s="6"/>
      <c r="D171" s="11"/>
      <c r="E171" s="6"/>
      <c r="F171" s="5"/>
      <c r="G171" s="5"/>
      <c r="H171" s="13"/>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1:50" ht="15.75" x14ac:dyDescent="0.3">
      <c r="A172" s="6"/>
      <c r="B172" s="6"/>
      <c r="C172" s="6"/>
      <c r="D172" s="11"/>
      <c r="E172" s="6"/>
      <c r="F172" s="5"/>
      <c r="G172" s="5"/>
      <c r="H172" s="13"/>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1:50" ht="15.75" x14ac:dyDescent="0.3">
      <c r="A173" s="6"/>
      <c r="B173" s="6"/>
      <c r="C173" s="6"/>
      <c r="D173" s="11"/>
      <c r="E173" s="6"/>
      <c r="F173" s="5"/>
      <c r="G173" s="5"/>
      <c r="H173" s="13"/>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1:50" ht="15.75" x14ac:dyDescent="0.3">
      <c r="A174" s="6"/>
      <c r="B174" s="6"/>
      <c r="C174" s="6"/>
      <c r="D174" s="11"/>
      <c r="E174" s="6"/>
      <c r="F174" s="5"/>
      <c r="G174" s="5"/>
      <c r="H174" s="13"/>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1:50" ht="15.75" x14ac:dyDescent="0.3">
      <c r="A175" s="6"/>
      <c r="B175" s="6"/>
      <c r="C175" s="6"/>
      <c r="D175" s="11"/>
      <c r="E175" s="6"/>
      <c r="F175" s="5"/>
      <c r="G175" s="5"/>
      <c r="H175" s="13"/>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1:50" ht="15.75" x14ac:dyDescent="0.3">
      <c r="A176" s="6"/>
      <c r="B176" s="6"/>
      <c r="C176" s="6"/>
      <c r="D176" s="11"/>
      <c r="E176" s="6"/>
      <c r="F176" s="5"/>
      <c r="G176" s="5"/>
      <c r="H176" s="13"/>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1:50" ht="15.75" x14ac:dyDescent="0.3">
      <c r="A177" s="6"/>
      <c r="B177" s="6"/>
      <c r="C177" s="6"/>
      <c r="D177" s="11"/>
      <c r="E177" s="6"/>
      <c r="F177" s="5"/>
      <c r="G177" s="5"/>
      <c r="H177" s="13"/>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1:50" ht="15.75" x14ac:dyDescent="0.3">
      <c r="A178" s="6"/>
      <c r="B178" s="6"/>
      <c r="C178" s="6"/>
      <c r="D178" s="11"/>
      <c r="E178" s="6"/>
      <c r="F178" s="5"/>
      <c r="G178" s="5"/>
      <c r="H178" s="13"/>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1:50" ht="15.75" x14ac:dyDescent="0.3">
      <c r="A179" s="6"/>
      <c r="B179" s="6"/>
      <c r="C179" s="6"/>
      <c r="D179" s="11"/>
      <c r="E179" s="6"/>
      <c r="F179" s="5"/>
      <c r="G179" s="5"/>
      <c r="H179" s="13"/>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1:50" ht="15.75" x14ac:dyDescent="0.3">
      <c r="A180" s="6"/>
      <c r="B180" s="6"/>
      <c r="C180" s="6"/>
      <c r="D180" s="11"/>
      <c r="E180" s="6"/>
      <c r="F180" s="5"/>
      <c r="G180" s="5"/>
      <c r="H180" s="13"/>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1:50" ht="15.75" x14ac:dyDescent="0.3">
      <c r="A181" s="6"/>
      <c r="B181" s="6"/>
      <c r="C181" s="6"/>
      <c r="D181" s="11"/>
      <c r="E181" s="6"/>
      <c r="F181" s="5"/>
      <c r="G181" s="5"/>
      <c r="H181" s="13"/>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1:50" ht="15.75" x14ac:dyDescent="0.3">
      <c r="A182" s="6"/>
      <c r="B182" s="6"/>
      <c r="C182" s="6"/>
      <c r="D182" s="11"/>
      <c r="E182" s="6"/>
      <c r="F182" s="5"/>
      <c r="G182" s="5"/>
      <c r="H182" s="13"/>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1:50" ht="15.75" x14ac:dyDescent="0.3">
      <c r="A183" s="6"/>
      <c r="B183" s="6"/>
      <c r="C183" s="6"/>
      <c r="D183" s="11"/>
      <c r="E183" s="6"/>
      <c r="F183" s="5"/>
      <c r="G183" s="5"/>
      <c r="H183" s="13"/>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1:50" ht="15.75" x14ac:dyDescent="0.3">
      <c r="A184" s="6"/>
      <c r="B184" s="6"/>
      <c r="C184" s="6"/>
      <c r="D184" s="11"/>
      <c r="E184" s="6"/>
      <c r="F184" s="5"/>
      <c r="G184" s="5"/>
      <c r="H184" s="13"/>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1:50" ht="15.75" x14ac:dyDescent="0.3">
      <c r="A185" s="6"/>
      <c r="B185" s="6"/>
      <c r="C185" s="6"/>
      <c r="D185" s="11"/>
      <c r="E185" s="6"/>
      <c r="F185" s="5"/>
      <c r="G185" s="5"/>
      <c r="H185" s="13"/>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1:50" ht="15.75" x14ac:dyDescent="0.3">
      <c r="A186" s="6"/>
      <c r="B186" s="6"/>
      <c r="C186" s="6"/>
      <c r="D186" s="11"/>
      <c r="E186" s="6"/>
      <c r="F186" s="5"/>
      <c r="G186" s="5"/>
      <c r="H186" s="13"/>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1:50" ht="15.75" x14ac:dyDescent="0.3">
      <c r="A187" s="6"/>
      <c r="B187" s="6"/>
      <c r="C187" s="6"/>
      <c r="D187" s="11"/>
      <c r="E187" s="6"/>
      <c r="F187" s="5"/>
      <c r="G187" s="5"/>
      <c r="H187" s="13"/>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1:50" ht="15.75" x14ac:dyDescent="0.3">
      <c r="A188" s="6"/>
      <c r="B188" s="6"/>
      <c r="C188" s="6"/>
      <c r="D188" s="11"/>
      <c r="E188" s="6"/>
      <c r="F188" s="5"/>
      <c r="G188" s="5"/>
      <c r="H188" s="13"/>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1:50" ht="15.75" x14ac:dyDescent="0.3">
      <c r="A189" s="6"/>
      <c r="B189" s="6"/>
      <c r="C189" s="6"/>
      <c r="D189" s="11"/>
      <c r="E189" s="6"/>
      <c r="F189" s="5"/>
      <c r="G189" s="5"/>
      <c r="H189" s="13"/>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1:50" ht="15.75" x14ac:dyDescent="0.3">
      <c r="A190" s="6"/>
      <c r="B190" s="6"/>
      <c r="C190" s="6"/>
      <c r="D190" s="11"/>
      <c r="E190" s="6"/>
      <c r="F190" s="5"/>
      <c r="G190" s="5"/>
      <c r="H190" s="13"/>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1:50" ht="15.75" x14ac:dyDescent="0.3">
      <c r="A191" s="6"/>
      <c r="B191" s="6"/>
      <c r="C191" s="6"/>
      <c r="D191" s="11"/>
      <c r="E191" s="6"/>
      <c r="F191" s="5"/>
      <c r="G191" s="5"/>
      <c r="H191" s="13"/>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1:50" ht="15.75" x14ac:dyDescent="0.3">
      <c r="A192" s="6"/>
      <c r="B192" s="6"/>
      <c r="C192" s="6"/>
      <c r="D192" s="11"/>
      <c r="E192" s="6"/>
      <c r="F192" s="5"/>
      <c r="G192" s="5"/>
      <c r="H192" s="13"/>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1:50" ht="15.75" x14ac:dyDescent="0.3">
      <c r="A193" s="6"/>
      <c r="B193" s="6"/>
      <c r="C193" s="6"/>
      <c r="D193" s="11"/>
      <c r="E193" s="6"/>
      <c r="F193" s="5"/>
      <c r="G193" s="5"/>
      <c r="H193" s="13"/>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1:50" ht="15.75" x14ac:dyDescent="0.3">
      <c r="A194" s="6"/>
      <c r="B194" s="6"/>
      <c r="C194" s="6"/>
      <c r="D194" s="11"/>
      <c r="E194" s="6"/>
      <c r="F194" s="5"/>
      <c r="G194" s="5"/>
      <c r="H194" s="13"/>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1:50" ht="15.75" x14ac:dyDescent="0.3">
      <c r="A195" s="6"/>
      <c r="B195" s="6"/>
      <c r="C195" s="6"/>
      <c r="D195" s="11"/>
      <c r="E195" s="6"/>
      <c r="F195" s="5"/>
      <c r="G195" s="5"/>
      <c r="H195" s="13"/>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1:50" ht="15.75" x14ac:dyDescent="0.3">
      <c r="A196" s="6"/>
      <c r="B196" s="6"/>
      <c r="C196" s="6"/>
      <c r="D196" s="11"/>
      <c r="E196" s="6"/>
      <c r="F196" s="5"/>
      <c r="G196" s="5"/>
      <c r="H196" s="13"/>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1:50" ht="15.75" x14ac:dyDescent="0.3">
      <c r="A197" s="6"/>
      <c r="B197" s="6"/>
      <c r="C197" s="6"/>
      <c r="D197" s="11"/>
      <c r="E197" s="6"/>
      <c r="F197" s="5"/>
      <c r="G197" s="5"/>
      <c r="H197" s="13"/>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1:50" ht="15.75" x14ac:dyDescent="0.3">
      <c r="A198" s="6"/>
      <c r="B198" s="6"/>
      <c r="C198" s="6"/>
      <c r="D198" s="11"/>
      <c r="E198" s="6"/>
      <c r="F198" s="5"/>
      <c r="G198" s="5"/>
      <c r="H198" s="13"/>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1:50" ht="15.75" x14ac:dyDescent="0.3">
      <c r="A199" s="6"/>
      <c r="B199" s="6"/>
      <c r="C199" s="6"/>
      <c r="D199" s="11"/>
      <c r="E199" s="6"/>
      <c r="F199" s="5"/>
      <c r="G199" s="5"/>
      <c r="H199" s="13"/>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1:50" ht="15.75" x14ac:dyDescent="0.3">
      <c r="A200" s="6"/>
      <c r="B200" s="6"/>
      <c r="C200" s="6"/>
      <c r="D200" s="11"/>
      <c r="E200" s="6"/>
      <c r="F200" s="5"/>
      <c r="G200" s="5"/>
      <c r="H200" s="13"/>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1:50" ht="15.75" x14ac:dyDescent="0.3">
      <c r="A201" s="6"/>
      <c r="B201" s="6"/>
      <c r="C201" s="6"/>
      <c r="D201" s="11"/>
      <c r="E201" s="6"/>
      <c r="F201" s="5"/>
      <c r="G201" s="5"/>
      <c r="H201" s="13"/>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1:50" ht="15.75" x14ac:dyDescent="0.3">
      <c r="A202" s="6"/>
      <c r="B202" s="6"/>
      <c r="C202" s="6"/>
      <c r="D202" s="11"/>
      <c r="E202" s="6"/>
      <c r="F202" s="5"/>
      <c r="G202" s="5"/>
      <c r="H202" s="13"/>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1:50" ht="15.75" x14ac:dyDescent="0.3">
      <c r="A203" s="6"/>
      <c r="B203" s="6"/>
      <c r="C203" s="6"/>
      <c r="D203" s="11"/>
      <c r="E203" s="6"/>
      <c r="F203" s="5"/>
      <c r="G203" s="5"/>
      <c r="H203" s="13"/>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1:50" ht="15.75" x14ac:dyDescent="0.3">
      <c r="A204" s="6"/>
      <c r="B204" s="6"/>
      <c r="C204" s="6"/>
      <c r="D204" s="11"/>
      <c r="E204" s="6"/>
      <c r="F204" s="5"/>
      <c r="G204" s="5"/>
      <c r="H204" s="13"/>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1:50" ht="15.75" x14ac:dyDescent="0.3">
      <c r="A205" s="6"/>
      <c r="B205" s="6"/>
      <c r="C205" s="6"/>
      <c r="D205" s="11"/>
      <c r="E205" s="6"/>
      <c r="F205" s="5"/>
      <c r="G205" s="5"/>
      <c r="H205" s="13"/>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1:50" ht="15.75" x14ac:dyDescent="0.3">
      <c r="A206" s="6"/>
      <c r="B206" s="6"/>
      <c r="C206" s="6"/>
      <c r="D206" s="11"/>
      <c r="E206" s="6"/>
      <c r="F206" s="5"/>
      <c r="G206" s="5"/>
      <c r="H206" s="13"/>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1:50" ht="15.75" x14ac:dyDescent="0.3">
      <c r="A207" s="6"/>
      <c r="B207" s="6"/>
      <c r="C207" s="6"/>
      <c r="D207" s="11"/>
      <c r="E207" s="6"/>
      <c r="F207" s="5"/>
      <c r="G207" s="5"/>
      <c r="H207" s="13"/>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1:50" ht="15.75" x14ac:dyDescent="0.3">
      <c r="A208" s="6"/>
      <c r="B208" s="6"/>
      <c r="C208" s="6"/>
      <c r="D208" s="11"/>
      <c r="E208" s="6"/>
      <c r="F208" s="5"/>
      <c r="G208" s="5"/>
      <c r="H208" s="13"/>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1:50" ht="15.75" x14ac:dyDescent="0.3">
      <c r="A209" s="6"/>
      <c r="B209" s="6"/>
      <c r="C209" s="6"/>
      <c r="D209" s="11"/>
      <c r="E209" s="6"/>
      <c r="F209" s="5"/>
      <c r="G209" s="5"/>
      <c r="H209" s="13"/>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1:50" ht="15.75" x14ac:dyDescent="0.3">
      <c r="A210" s="6"/>
      <c r="B210" s="6"/>
      <c r="C210" s="6"/>
      <c r="D210" s="11"/>
      <c r="E210" s="6"/>
      <c r="F210" s="5"/>
      <c r="G210" s="5"/>
      <c r="H210" s="13"/>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1:50" ht="15.75" x14ac:dyDescent="0.3">
      <c r="A211" s="6"/>
      <c r="B211" s="6"/>
      <c r="C211" s="6"/>
      <c r="D211" s="11"/>
      <c r="E211" s="6"/>
      <c r="F211" s="5"/>
      <c r="G211" s="5"/>
      <c r="H211" s="13"/>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1:50" ht="15.75" x14ac:dyDescent="0.3">
      <c r="A212" s="6"/>
      <c r="B212" s="6"/>
      <c r="C212" s="6"/>
      <c r="D212" s="11"/>
      <c r="E212" s="6"/>
      <c r="F212" s="5"/>
      <c r="G212" s="5"/>
      <c r="H212" s="13"/>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1:50" ht="15.75" x14ac:dyDescent="0.3">
      <c r="A213" s="6"/>
      <c r="B213" s="6"/>
      <c r="C213" s="6"/>
      <c r="D213" s="11"/>
      <c r="E213" s="6"/>
      <c r="F213" s="5"/>
      <c r="G213" s="5"/>
      <c r="H213" s="13"/>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1:50" ht="15.75" x14ac:dyDescent="0.3">
      <c r="A214" s="6"/>
      <c r="B214" s="6"/>
      <c r="C214" s="6"/>
      <c r="D214" s="11"/>
      <c r="E214" s="6"/>
      <c r="F214" s="5"/>
      <c r="G214" s="5"/>
      <c r="H214" s="13"/>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1:50" ht="15.75" x14ac:dyDescent="0.3">
      <c r="A215" s="6"/>
      <c r="B215" s="6"/>
      <c r="C215" s="6"/>
      <c r="D215" s="11"/>
      <c r="E215" s="6"/>
      <c r="F215" s="5"/>
      <c r="G215" s="5"/>
      <c r="H215" s="13"/>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1:50" ht="15.75" x14ac:dyDescent="0.3">
      <c r="A216" s="6"/>
      <c r="B216" s="6"/>
      <c r="C216" s="6"/>
      <c r="D216" s="11"/>
      <c r="E216" s="6"/>
      <c r="F216" s="5"/>
      <c r="G216" s="5"/>
      <c r="H216" s="13"/>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1:50" ht="15.75" x14ac:dyDescent="0.3">
      <c r="A217" s="6"/>
      <c r="B217" s="6"/>
      <c r="C217" s="6"/>
      <c r="D217" s="11"/>
      <c r="E217" s="6"/>
      <c r="F217" s="5"/>
      <c r="G217" s="5"/>
      <c r="H217" s="13"/>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1:50" ht="15.75" x14ac:dyDescent="0.3">
      <c r="A218" s="6"/>
      <c r="B218" s="6"/>
      <c r="C218" s="6"/>
      <c r="D218" s="11"/>
      <c r="E218" s="6"/>
      <c r="F218" s="5"/>
      <c r="G218" s="5"/>
      <c r="H218" s="13"/>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1:50" ht="15.75" x14ac:dyDescent="0.3">
      <c r="A219" s="6"/>
      <c r="B219" s="6"/>
      <c r="C219" s="6"/>
      <c r="D219" s="11"/>
      <c r="E219" s="6"/>
      <c r="F219" s="5"/>
      <c r="G219" s="5"/>
      <c r="H219" s="13"/>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1:50" ht="15.75" x14ac:dyDescent="0.3">
      <c r="A220" s="6"/>
      <c r="B220" s="6"/>
      <c r="C220" s="6"/>
      <c r="D220" s="11"/>
      <c r="E220" s="6"/>
      <c r="F220" s="5"/>
      <c r="G220" s="5"/>
      <c r="H220" s="13"/>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1:50" ht="15.75" x14ac:dyDescent="0.3">
      <c r="A221" s="6"/>
      <c r="B221" s="6"/>
      <c r="C221" s="6"/>
      <c r="D221" s="11"/>
      <c r="E221" s="6"/>
      <c r="F221" s="5"/>
      <c r="G221" s="5"/>
      <c r="H221" s="13"/>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1:50" ht="15.75" x14ac:dyDescent="0.3">
      <c r="A222" s="6"/>
      <c r="B222" s="6"/>
      <c r="C222" s="6"/>
      <c r="D222" s="11"/>
      <c r="E222" s="6"/>
      <c r="F222" s="5"/>
      <c r="G222" s="5"/>
      <c r="H222" s="13"/>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1:50" ht="15.75" x14ac:dyDescent="0.3">
      <c r="A223" s="6"/>
      <c r="B223" s="6"/>
      <c r="C223" s="6"/>
      <c r="D223" s="11"/>
      <c r="E223" s="6"/>
      <c r="F223" s="5"/>
      <c r="G223" s="5"/>
      <c r="H223" s="13"/>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1:50" ht="15.75" x14ac:dyDescent="0.3">
      <c r="A224" s="6"/>
      <c r="B224" s="6"/>
      <c r="C224" s="6"/>
      <c r="D224" s="11"/>
      <c r="E224" s="6"/>
      <c r="F224" s="5"/>
      <c r="G224" s="5"/>
      <c r="H224" s="13"/>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1:50" ht="15.75" x14ac:dyDescent="0.3">
      <c r="A225" s="6"/>
      <c r="B225" s="6"/>
      <c r="C225" s="6"/>
      <c r="D225" s="11"/>
      <c r="E225" s="6"/>
      <c r="F225" s="5"/>
      <c r="G225" s="5"/>
      <c r="H225" s="13"/>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1:50" ht="15.75" x14ac:dyDescent="0.3">
      <c r="A226" s="6"/>
      <c r="B226" s="6"/>
      <c r="C226" s="6"/>
      <c r="D226" s="11"/>
      <c r="E226" s="6"/>
      <c r="F226" s="5"/>
      <c r="G226" s="5"/>
      <c r="H226" s="13"/>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1:50" ht="15.75" x14ac:dyDescent="0.3">
      <c r="A227" s="6"/>
      <c r="B227" s="6"/>
      <c r="C227" s="6"/>
      <c r="D227" s="11"/>
      <c r="E227" s="6"/>
      <c r="F227" s="5"/>
      <c r="G227" s="5"/>
      <c r="H227" s="13"/>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1:50" ht="15.75" x14ac:dyDescent="0.3">
      <c r="A228" s="6"/>
      <c r="B228" s="6"/>
      <c r="C228" s="6"/>
      <c r="D228" s="11"/>
      <c r="E228" s="6"/>
      <c r="F228" s="5"/>
      <c r="G228" s="5"/>
      <c r="H228" s="13"/>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1:50" ht="15.75" x14ac:dyDescent="0.3">
      <c r="A229" s="6"/>
      <c r="B229" s="6"/>
      <c r="C229" s="6"/>
      <c r="D229" s="11"/>
      <c r="E229" s="6"/>
      <c r="F229" s="5"/>
      <c r="G229" s="5"/>
      <c r="H229" s="13"/>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1:50" ht="15.75" x14ac:dyDescent="0.3">
      <c r="A230" s="6"/>
      <c r="B230" s="6"/>
      <c r="C230" s="6"/>
      <c r="D230" s="11"/>
      <c r="E230" s="6"/>
      <c r="F230" s="5"/>
      <c r="G230" s="5"/>
      <c r="H230" s="13"/>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1:50" ht="15.75" x14ac:dyDescent="0.3">
      <c r="A231" s="6"/>
      <c r="B231" s="6"/>
      <c r="C231" s="6"/>
      <c r="D231" s="11"/>
      <c r="E231" s="6"/>
      <c r="F231" s="5"/>
      <c r="G231" s="5"/>
      <c r="H231" s="13"/>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1:50" ht="15.75" x14ac:dyDescent="0.3">
      <c r="A232" s="6"/>
      <c r="B232" s="6"/>
      <c r="C232" s="6"/>
      <c r="D232" s="11"/>
      <c r="E232" s="6"/>
      <c r="F232" s="5"/>
      <c r="G232" s="5"/>
      <c r="H232" s="13"/>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1:50" ht="15.75" x14ac:dyDescent="0.3">
      <c r="A233" s="6"/>
      <c r="B233" s="6"/>
      <c r="C233" s="6"/>
      <c r="D233" s="11"/>
      <c r="E233" s="6"/>
      <c r="F233" s="5"/>
      <c r="G233" s="5"/>
      <c r="H233" s="13"/>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1:50" ht="15.75" x14ac:dyDescent="0.3">
      <c r="A234" s="6"/>
      <c r="B234" s="6"/>
      <c r="C234" s="6"/>
      <c r="D234" s="11"/>
      <c r="E234" s="6"/>
      <c r="F234" s="5"/>
      <c r="G234" s="5"/>
      <c r="H234" s="13"/>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1:50" ht="15.75" x14ac:dyDescent="0.3">
      <c r="A235" s="6"/>
      <c r="B235" s="6"/>
      <c r="C235" s="6"/>
      <c r="D235" s="11"/>
      <c r="E235" s="6"/>
      <c r="F235" s="5"/>
      <c r="G235" s="5"/>
      <c r="H235" s="13"/>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1:50" ht="15.75" x14ac:dyDescent="0.3">
      <c r="A236" s="6"/>
      <c r="B236" s="6"/>
      <c r="C236" s="6"/>
      <c r="D236" s="11"/>
      <c r="E236" s="6"/>
      <c r="F236" s="5"/>
      <c r="G236" s="5"/>
      <c r="H236" s="13"/>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1:50" ht="15.75" x14ac:dyDescent="0.3">
      <c r="A237" s="6"/>
      <c r="B237" s="6"/>
      <c r="C237" s="6"/>
      <c r="D237" s="11"/>
      <c r="E237" s="6"/>
      <c r="F237" s="5"/>
      <c r="G237" s="5"/>
      <c r="H237" s="13"/>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1:50" ht="15.75" x14ac:dyDescent="0.3">
      <c r="A238" s="6"/>
      <c r="B238" s="6"/>
      <c r="C238" s="6"/>
      <c r="D238" s="11"/>
      <c r="E238" s="6"/>
      <c r="F238" s="5"/>
      <c r="G238" s="5"/>
      <c r="H238" s="13"/>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1:50" ht="15.75" x14ac:dyDescent="0.3">
      <c r="A239" s="6"/>
      <c r="B239" s="6"/>
      <c r="C239" s="6"/>
      <c r="D239" s="11"/>
      <c r="E239" s="6"/>
      <c r="F239" s="5"/>
      <c r="G239" s="5"/>
      <c r="H239" s="13"/>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1:50" ht="15.75" x14ac:dyDescent="0.3">
      <c r="A240" s="6"/>
      <c r="B240" s="6"/>
      <c r="C240" s="6"/>
      <c r="D240" s="11"/>
      <c r="E240" s="6"/>
      <c r="F240" s="5"/>
      <c r="G240" s="5"/>
      <c r="H240" s="13"/>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1:50" ht="15.75" x14ac:dyDescent="0.3">
      <c r="A241" s="6"/>
      <c r="B241" s="6"/>
      <c r="C241" s="6"/>
      <c r="D241" s="11"/>
      <c r="E241" s="6"/>
      <c r="F241" s="5"/>
      <c r="G241" s="5"/>
      <c r="H241" s="13"/>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1:50" ht="15.75" x14ac:dyDescent="0.3">
      <c r="A242" s="6"/>
      <c r="B242" s="6"/>
      <c r="C242" s="6"/>
      <c r="D242" s="11"/>
      <c r="E242" s="6"/>
      <c r="F242" s="5"/>
      <c r="G242" s="5"/>
      <c r="H242" s="13"/>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1:50" ht="15.75" x14ac:dyDescent="0.3">
      <c r="A243" s="6"/>
      <c r="B243" s="6"/>
      <c r="C243" s="6"/>
      <c r="D243" s="11"/>
      <c r="E243" s="6"/>
      <c r="F243" s="5"/>
      <c r="G243" s="5"/>
      <c r="H243" s="13"/>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1:50" ht="15.75" x14ac:dyDescent="0.3">
      <c r="A244" s="6"/>
      <c r="B244" s="6"/>
      <c r="C244" s="6"/>
      <c r="D244" s="11"/>
      <c r="E244" s="6"/>
      <c r="F244" s="5"/>
      <c r="G244" s="5"/>
      <c r="H244" s="13"/>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1:50" ht="15.75" x14ac:dyDescent="0.3">
      <c r="A245" s="6"/>
      <c r="B245" s="6"/>
      <c r="C245" s="6"/>
      <c r="D245" s="11"/>
      <c r="E245" s="6"/>
      <c r="F245" s="5"/>
      <c r="G245" s="5"/>
      <c r="H245" s="13"/>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row r="246" spans="1:50" ht="15.75" x14ac:dyDescent="0.3">
      <c r="A246" s="6"/>
      <c r="B246" s="6"/>
      <c r="C246" s="6"/>
      <c r="D246" s="11"/>
      <c r="E246" s="6"/>
      <c r="F246" s="5"/>
      <c r="G246" s="5"/>
      <c r="H246" s="13"/>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row>
    <row r="247" spans="1:50" ht="15.75" x14ac:dyDescent="0.3">
      <c r="A247" s="6"/>
      <c r="B247" s="6"/>
      <c r="C247" s="6"/>
      <c r="D247" s="11"/>
      <c r="E247" s="6"/>
      <c r="F247" s="5"/>
      <c r="G247" s="5"/>
      <c r="H247" s="13"/>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row>
    <row r="248" spans="1:50" ht="15.75" x14ac:dyDescent="0.3">
      <c r="A248" s="6"/>
      <c r="B248" s="6"/>
      <c r="C248" s="6"/>
      <c r="D248" s="11"/>
      <c r="E248" s="6"/>
      <c r="F248" s="5"/>
      <c r="G248" s="5"/>
      <c r="H248" s="13"/>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row>
    <row r="249" spans="1:50" ht="15.75" x14ac:dyDescent="0.3">
      <c r="A249" s="6"/>
      <c r="B249" s="6"/>
      <c r="C249" s="6"/>
      <c r="D249" s="11"/>
      <c r="E249" s="6"/>
      <c r="F249" s="5"/>
      <c r="G249" s="5"/>
      <c r="H249" s="13"/>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row>
    <row r="250" spans="1:50" ht="15.75" x14ac:dyDescent="0.3">
      <c r="A250" s="6"/>
      <c r="B250" s="6"/>
      <c r="C250" s="6"/>
      <c r="D250" s="11"/>
      <c r="E250" s="6"/>
      <c r="F250" s="5"/>
      <c r="G250" s="5"/>
      <c r="H250" s="13"/>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row>
    <row r="251" spans="1:50" ht="15.75" x14ac:dyDescent="0.3">
      <c r="A251" s="6"/>
      <c r="B251" s="6"/>
      <c r="C251" s="6"/>
      <c r="D251" s="11"/>
      <c r="E251" s="6"/>
      <c r="F251" s="5"/>
      <c r="G251" s="5"/>
      <c r="H251" s="13"/>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row>
    <row r="252" spans="1:50" ht="15.75" x14ac:dyDescent="0.3">
      <c r="A252" s="6"/>
      <c r="B252" s="6"/>
      <c r="C252" s="6"/>
      <c r="D252" s="11"/>
      <c r="E252" s="6"/>
      <c r="F252" s="5"/>
      <c r="G252" s="5"/>
      <c r="H252" s="13"/>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row>
    <row r="253" spans="1:50" ht="15.75" x14ac:dyDescent="0.3">
      <c r="A253" s="6"/>
      <c r="B253" s="6"/>
      <c r="C253" s="6"/>
      <c r="D253" s="11"/>
      <c r="E253" s="6"/>
      <c r="F253" s="5"/>
      <c r="G253" s="5"/>
      <c r="H253" s="13"/>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row>
    <row r="254" spans="1:50" ht="15.75" x14ac:dyDescent="0.3">
      <c r="A254" s="6"/>
      <c r="B254" s="6"/>
      <c r="C254" s="6"/>
      <c r="D254" s="11"/>
      <c r="E254" s="6"/>
      <c r="F254" s="5"/>
      <c r="G254" s="5"/>
      <c r="H254" s="13"/>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row>
    <row r="255" spans="1:50" ht="15.75" x14ac:dyDescent="0.3">
      <c r="A255" s="6"/>
      <c r="B255" s="6"/>
      <c r="C255" s="6"/>
      <c r="D255" s="11"/>
      <c r="E255" s="6"/>
      <c r="F255" s="5"/>
      <c r="G255" s="5"/>
      <c r="H255" s="13"/>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row>
    <row r="256" spans="1:50" ht="15.75" x14ac:dyDescent="0.3">
      <c r="A256" s="6"/>
      <c r="B256" s="6"/>
      <c r="C256" s="6"/>
      <c r="D256" s="11"/>
      <c r="E256" s="6"/>
      <c r="F256" s="5"/>
      <c r="G256" s="5"/>
      <c r="H256" s="13"/>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row>
    <row r="257" spans="1:50" ht="15.75" x14ac:dyDescent="0.3">
      <c r="A257" s="6"/>
      <c r="B257" s="6"/>
      <c r="C257" s="6"/>
      <c r="D257" s="11"/>
      <c r="E257" s="6"/>
      <c r="F257" s="5"/>
      <c r="G257" s="5"/>
      <c r="H257" s="13"/>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row>
    <row r="258" spans="1:50" ht="15.75" x14ac:dyDescent="0.3">
      <c r="A258" s="6"/>
      <c r="B258" s="6"/>
      <c r="C258" s="6"/>
      <c r="D258" s="11"/>
      <c r="E258" s="6"/>
      <c r="F258" s="5"/>
      <c r="G258" s="5"/>
      <c r="H258" s="13"/>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row>
    <row r="259" spans="1:50" ht="15.75" x14ac:dyDescent="0.3">
      <c r="A259" s="6"/>
      <c r="B259" s="6"/>
      <c r="C259" s="6"/>
      <c r="D259" s="11"/>
      <c r="E259" s="6"/>
      <c r="F259" s="5"/>
      <c r="G259" s="5"/>
      <c r="H259" s="13"/>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row>
    <row r="260" spans="1:50" ht="15.75" x14ac:dyDescent="0.3">
      <c r="A260" s="6"/>
      <c r="B260" s="6"/>
      <c r="C260" s="6"/>
      <c r="D260" s="11"/>
      <c r="E260" s="6"/>
      <c r="F260" s="5"/>
      <c r="G260" s="5"/>
      <c r="H260" s="13"/>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row>
    <row r="261" spans="1:50" ht="15.75" x14ac:dyDescent="0.3">
      <c r="A261" s="6"/>
      <c r="B261" s="6"/>
      <c r="C261" s="6"/>
      <c r="D261" s="11"/>
      <c r="E261" s="6"/>
      <c r="F261" s="5"/>
      <c r="G261" s="5"/>
      <c r="H261" s="13"/>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row>
    <row r="262" spans="1:50" ht="15.75" x14ac:dyDescent="0.3">
      <c r="A262" s="6"/>
      <c r="B262" s="6"/>
      <c r="C262" s="6"/>
      <c r="D262" s="11"/>
      <c r="E262" s="6"/>
      <c r="F262" s="5"/>
      <c r="G262" s="5"/>
      <c r="H262" s="13"/>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row>
    <row r="263" spans="1:50" ht="15.75" x14ac:dyDescent="0.3">
      <c r="A263" s="6"/>
      <c r="B263" s="6"/>
      <c r="C263" s="6"/>
      <c r="D263" s="11"/>
      <c r="E263" s="6"/>
      <c r="F263" s="5"/>
      <c r="G263" s="5"/>
      <c r="H263" s="13"/>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row>
    <row r="264" spans="1:50" ht="15.75" x14ac:dyDescent="0.3">
      <c r="A264" s="6"/>
      <c r="B264" s="6"/>
      <c r="C264" s="6"/>
      <c r="D264" s="11"/>
      <c r="E264" s="6"/>
      <c r="F264" s="5"/>
      <c r="G264" s="5"/>
      <c r="H264" s="13"/>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row>
    <row r="265" spans="1:50" ht="15.75" x14ac:dyDescent="0.3">
      <c r="A265" s="6"/>
      <c r="B265" s="6"/>
      <c r="C265" s="6"/>
      <c r="D265" s="11"/>
      <c r="E265" s="6"/>
      <c r="F265" s="5"/>
      <c r="G265" s="5"/>
      <c r="H265" s="13"/>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row>
    <row r="266" spans="1:50" ht="15.75" x14ac:dyDescent="0.3">
      <c r="A266" s="6"/>
      <c r="B266" s="6"/>
      <c r="C266" s="6"/>
      <c r="D266" s="11"/>
      <c r="E266" s="6"/>
      <c r="F266" s="5"/>
      <c r="G266" s="5"/>
      <c r="H266" s="13"/>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row>
    <row r="267" spans="1:50" ht="15.75" x14ac:dyDescent="0.3">
      <c r="A267" s="6"/>
      <c r="B267" s="6"/>
      <c r="C267" s="6"/>
      <c r="D267" s="11"/>
      <c r="E267" s="6"/>
      <c r="F267" s="5"/>
      <c r="G267" s="5"/>
      <c r="H267" s="13"/>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row>
    <row r="268" spans="1:50" ht="15.75" x14ac:dyDescent="0.3">
      <c r="A268" s="6"/>
      <c r="B268" s="6"/>
      <c r="C268" s="6"/>
      <c r="D268" s="11"/>
      <c r="E268" s="6"/>
      <c r="F268" s="5"/>
      <c r="G268" s="5"/>
      <c r="H268" s="13"/>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row>
    <row r="269" spans="1:50" ht="15.75" x14ac:dyDescent="0.3">
      <c r="A269" s="6"/>
      <c r="B269" s="6"/>
      <c r="C269" s="6"/>
      <c r="D269" s="11"/>
      <c r="E269" s="6"/>
      <c r="F269" s="5"/>
      <c r="G269" s="5"/>
      <c r="H269" s="13"/>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row>
    <row r="270" spans="1:50" ht="15.75" x14ac:dyDescent="0.3">
      <c r="A270" s="6"/>
      <c r="B270" s="6"/>
      <c r="C270" s="6"/>
      <c r="D270" s="11"/>
      <c r="E270" s="6"/>
      <c r="F270" s="5"/>
      <c r="G270" s="5"/>
      <c r="H270" s="13"/>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row>
    <row r="271" spans="1:50" ht="15.75" x14ac:dyDescent="0.3">
      <c r="A271" s="6"/>
      <c r="B271" s="6"/>
      <c r="C271" s="6"/>
      <c r="D271" s="11"/>
      <c r="E271" s="6"/>
      <c r="F271" s="5"/>
      <c r="G271" s="5"/>
      <c r="H271" s="13"/>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row>
    <row r="272" spans="1:50" ht="15.75" x14ac:dyDescent="0.3">
      <c r="A272" s="6"/>
      <c r="B272" s="6"/>
      <c r="C272" s="6"/>
      <c r="D272" s="11"/>
      <c r="E272" s="6"/>
      <c r="F272" s="5"/>
      <c r="G272" s="5"/>
      <c r="H272" s="13"/>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row>
    <row r="273" spans="1:50" ht="15.75" x14ac:dyDescent="0.3">
      <c r="A273" s="6"/>
      <c r="B273" s="6"/>
      <c r="C273" s="6"/>
      <c r="D273" s="11"/>
      <c r="E273" s="6"/>
      <c r="F273" s="5"/>
      <c r="G273" s="5"/>
      <c r="H273" s="13"/>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row>
    <row r="274" spans="1:50" ht="15.75" x14ac:dyDescent="0.3">
      <c r="A274" s="6"/>
      <c r="B274" s="6"/>
      <c r="C274" s="6"/>
      <c r="D274" s="11"/>
      <c r="E274" s="6"/>
      <c r="F274" s="5"/>
      <c r="G274" s="5"/>
      <c r="H274" s="13"/>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row>
    <row r="275" spans="1:50" ht="15.75" x14ac:dyDescent="0.3">
      <c r="A275" s="6"/>
      <c r="B275" s="6"/>
      <c r="C275" s="6"/>
      <c r="D275" s="11"/>
      <c r="E275" s="6"/>
      <c r="F275" s="5"/>
      <c r="G275" s="5"/>
      <c r="H275" s="13"/>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row>
    <row r="276" spans="1:50" ht="15.75" x14ac:dyDescent="0.3">
      <c r="A276" s="6"/>
      <c r="B276" s="6"/>
      <c r="C276" s="6"/>
      <c r="D276" s="11"/>
      <c r="E276" s="6"/>
      <c r="F276" s="5"/>
      <c r="G276" s="5"/>
      <c r="H276" s="13"/>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row>
    <row r="277" spans="1:50" ht="15.75" x14ac:dyDescent="0.3">
      <c r="A277" s="6"/>
      <c r="B277" s="6"/>
      <c r="C277" s="6"/>
      <c r="D277" s="11"/>
      <c r="E277" s="6"/>
      <c r="F277" s="5"/>
      <c r="G277" s="5"/>
      <c r="H277" s="13"/>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row>
    <row r="278" spans="1:50" ht="15.75" x14ac:dyDescent="0.3">
      <c r="A278" s="6"/>
      <c r="B278" s="6"/>
      <c r="C278" s="6"/>
      <c r="D278" s="11"/>
      <c r="E278" s="6"/>
      <c r="F278" s="5"/>
      <c r="G278" s="5"/>
      <c r="H278" s="13"/>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row>
    <row r="279" spans="1:50" ht="15.75" x14ac:dyDescent="0.3">
      <c r="A279" s="6"/>
      <c r="B279" s="6"/>
      <c r="C279" s="6"/>
      <c r="D279" s="11"/>
      <c r="E279" s="6"/>
      <c r="F279" s="5"/>
      <c r="G279" s="5"/>
      <c r="H279" s="13"/>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row>
    <row r="280" spans="1:50" ht="15.75" x14ac:dyDescent="0.3">
      <c r="A280" s="6"/>
      <c r="B280" s="6"/>
      <c r="C280" s="6"/>
      <c r="D280" s="11"/>
      <c r="E280" s="6"/>
      <c r="F280" s="5"/>
      <c r="G280" s="5"/>
      <c r="H280" s="13"/>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row>
    <row r="281" spans="1:50" ht="15.75" x14ac:dyDescent="0.3">
      <c r="A281" s="6"/>
      <c r="B281" s="6"/>
      <c r="C281" s="6"/>
      <c r="D281" s="11"/>
      <c r="E281" s="6"/>
      <c r="F281" s="5"/>
      <c r="G281" s="5"/>
      <c r="H281" s="13"/>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row>
    <row r="282" spans="1:50" ht="15.75" x14ac:dyDescent="0.3">
      <c r="A282" s="6"/>
      <c r="B282" s="6"/>
      <c r="C282" s="6"/>
      <c r="D282" s="11"/>
      <c r="E282" s="6"/>
      <c r="F282" s="5"/>
      <c r="G282" s="5"/>
      <c r="H282" s="13"/>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row>
    <row r="283" spans="1:50" ht="15.75" x14ac:dyDescent="0.3">
      <c r="A283" s="6"/>
      <c r="B283" s="6"/>
      <c r="C283" s="6"/>
      <c r="D283" s="11"/>
      <c r="E283" s="6"/>
      <c r="F283" s="5"/>
      <c r="G283" s="5"/>
      <c r="H283" s="13"/>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row>
    <row r="284" spans="1:50" ht="15.75" x14ac:dyDescent="0.3">
      <c r="A284" s="6"/>
      <c r="B284" s="6"/>
      <c r="C284" s="6"/>
      <c r="D284" s="11"/>
      <c r="E284" s="6"/>
      <c r="F284" s="5"/>
      <c r="G284" s="5"/>
      <c r="H284" s="13"/>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row>
    <row r="285" spans="1:50" ht="15.75" x14ac:dyDescent="0.3">
      <c r="A285" s="6"/>
      <c r="B285" s="6"/>
      <c r="C285" s="6"/>
      <c r="D285" s="11"/>
      <c r="E285" s="6"/>
      <c r="F285" s="5"/>
      <c r="G285" s="5"/>
      <c r="H285" s="13"/>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row>
    <row r="286" spans="1:50" ht="15.75" x14ac:dyDescent="0.3">
      <c r="A286" s="6"/>
      <c r="B286" s="6"/>
      <c r="C286" s="6"/>
      <c r="D286" s="11"/>
      <c r="E286" s="6"/>
      <c r="F286" s="5"/>
      <c r="G286" s="5"/>
      <c r="H286" s="13"/>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row>
    <row r="287" spans="1:50" ht="15.75" x14ac:dyDescent="0.3">
      <c r="A287" s="6"/>
      <c r="B287" s="6"/>
      <c r="C287" s="6"/>
      <c r="D287" s="11"/>
      <c r="E287" s="6"/>
      <c r="F287" s="5"/>
      <c r="G287" s="5"/>
      <c r="H287" s="13"/>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row>
    <row r="288" spans="1:50" ht="15.75" x14ac:dyDescent="0.3">
      <c r="A288" s="6"/>
      <c r="B288" s="6"/>
      <c r="C288" s="6"/>
      <c r="D288" s="11"/>
      <c r="E288" s="6"/>
      <c r="F288" s="5"/>
      <c r="G288" s="5"/>
      <c r="H288" s="13"/>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row>
    <row r="289" spans="1:50" ht="15.75" x14ac:dyDescent="0.3">
      <c r="A289" s="6"/>
      <c r="B289" s="6"/>
      <c r="C289" s="6"/>
      <c r="D289" s="11"/>
      <c r="E289" s="6"/>
      <c r="F289" s="5"/>
      <c r="G289" s="5"/>
      <c r="H289" s="13"/>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row>
    <row r="290" spans="1:50" ht="15.75" x14ac:dyDescent="0.3">
      <c r="A290" s="6"/>
      <c r="B290" s="6"/>
      <c r="C290" s="6"/>
      <c r="D290" s="11"/>
      <c r="E290" s="6"/>
      <c r="F290" s="5"/>
      <c r="G290" s="5"/>
      <c r="H290" s="13"/>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row>
    <row r="291" spans="1:50" ht="15.75" x14ac:dyDescent="0.3">
      <c r="A291" s="6"/>
      <c r="B291" s="6"/>
      <c r="C291" s="6"/>
      <c r="D291" s="11"/>
      <c r="E291" s="6"/>
      <c r="F291" s="5"/>
      <c r="G291" s="5"/>
      <c r="H291" s="13"/>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row>
    <row r="292" spans="1:50" ht="15.75" x14ac:dyDescent="0.3">
      <c r="A292" s="6"/>
      <c r="B292" s="6"/>
      <c r="C292" s="6"/>
      <c r="D292" s="11"/>
      <c r="E292" s="6"/>
      <c r="F292" s="5"/>
      <c r="G292" s="5"/>
      <c r="H292" s="13"/>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row>
    <row r="293" spans="1:50" ht="15.75" x14ac:dyDescent="0.3">
      <c r="A293" s="6"/>
      <c r="B293" s="6"/>
      <c r="C293" s="6"/>
      <c r="D293" s="11"/>
      <c r="E293" s="6"/>
      <c r="F293" s="5"/>
      <c r="G293" s="5"/>
      <c r="H293" s="13"/>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row>
    <row r="294" spans="1:50" ht="15.75" x14ac:dyDescent="0.3">
      <c r="A294" s="6"/>
      <c r="B294" s="6"/>
      <c r="C294" s="6"/>
      <c r="D294" s="11"/>
      <c r="E294" s="6"/>
      <c r="F294" s="5"/>
      <c r="G294" s="5"/>
      <c r="H294" s="13"/>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row>
    <row r="295" spans="1:50" ht="15.75" x14ac:dyDescent="0.3">
      <c r="A295" s="6"/>
      <c r="B295" s="6"/>
      <c r="C295" s="6"/>
      <c r="D295" s="11"/>
      <c r="E295" s="6"/>
      <c r="F295" s="5"/>
      <c r="G295" s="5"/>
      <c r="H295" s="13"/>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row>
    <row r="296" spans="1:50" ht="15.75" x14ac:dyDescent="0.3">
      <c r="A296" s="6"/>
      <c r="B296" s="6"/>
      <c r="C296" s="6"/>
      <c r="D296" s="11"/>
      <c r="E296" s="6"/>
      <c r="F296" s="5"/>
      <c r="G296" s="5"/>
      <c r="H296" s="13"/>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row>
    <row r="297" spans="1:50" ht="15.75" x14ac:dyDescent="0.3">
      <c r="A297" s="6"/>
      <c r="B297" s="6"/>
      <c r="C297" s="6"/>
      <c r="D297" s="11"/>
      <c r="E297" s="6"/>
      <c r="F297" s="5"/>
      <c r="G297" s="5"/>
      <c r="H297" s="13"/>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row>
    <row r="298" spans="1:50" ht="15.75" x14ac:dyDescent="0.3">
      <c r="A298" s="6"/>
      <c r="B298" s="6"/>
      <c r="C298" s="6"/>
      <c r="D298" s="11"/>
      <c r="E298" s="6"/>
      <c r="F298" s="5"/>
      <c r="G298" s="5"/>
      <c r="H298" s="13"/>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row>
    <row r="299" spans="1:50" ht="15.75" x14ac:dyDescent="0.3">
      <c r="A299" s="6"/>
      <c r="B299" s="6"/>
      <c r="C299" s="6"/>
      <c r="D299" s="11"/>
      <c r="E299" s="6"/>
      <c r="F299" s="5"/>
      <c r="G299" s="5"/>
      <c r="H299" s="13"/>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row>
    <row r="300" spans="1:50" ht="15.75" x14ac:dyDescent="0.3">
      <c r="A300" s="6"/>
      <c r="B300" s="6"/>
      <c r="C300" s="6"/>
      <c r="D300" s="11"/>
      <c r="E300" s="6"/>
      <c r="F300" s="5"/>
      <c r="G300" s="5"/>
      <c r="H300" s="13"/>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row>
    <row r="301" spans="1:50" ht="15.75" x14ac:dyDescent="0.3">
      <c r="A301" s="6"/>
      <c r="B301" s="6"/>
      <c r="C301" s="6"/>
      <c r="D301" s="11"/>
      <c r="E301" s="6"/>
      <c r="F301" s="5"/>
      <c r="G301" s="5"/>
      <c r="H301" s="13"/>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row>
    <row r="302" spans="1:50" ht="15.75" x14ac:dyDescent="0.3">
      <c r="A302" s="6"/>
      <c r="B302" s="6"/>
      <c r="C302" s="6"/>
      <c r="D302" s="11"/>
      <c r="E302" s="6"/>
      <c r="F302" s="5"/>
      <c r="G302" s="5"/>
      <c r="H302" s="13"/>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row>
    <row r="303" spans="1:50" ht="15.75" x14ac:dyDescent="0.3">
      <c r="A303" s="6"/>
      <c r="B303" s="6"/>
      <c r="C303" s="6"/>
      <c r="D303" s="11"/>
      <c r="E303" s="6"/>
      <c r="F303" s="5"/>
      <c r="G303" s="5"/>
      <c r="H303" s="13"/>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row>
    <row r="304" spans="1:50" ht="15.75" x14ac:dyDescent="0.3">
      <c r="A304" s="6"/>
      <c r="B304" s="6"/>
      <c r="C304" s="6"/>
      <c r="D304" s="11"/>
      <c r="E304" s="6"/>
      <c r="F304" s="5"/>
      <c r="G304" s="5"/>
      <c r="H304" s="13"/>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row>
    <row r="305" spans="1:50" ht="15.75" x14ac:dyDescent="0.3">
      <c r="A305" s="6"/>
      <c r="B305" s="6"/>
      <c r="C305" s="6"/>
      <c r="D305" s="11"/>
      <c r="E305" s="6"/>
      <c r="F305" s="5"/>
      <c r="G305" s="5"/>
      <c r="H305" s="13"/>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row>
    <row r="306" spans="1:50" ht="15.75" x14ac:dyDescent="0.3">
      <c r="A306" s="6"/>
      <c r="B306" s="6"/>
      <c r="C306" s="6"/>
      <c r="D306" s="11"/>
      <c r="E306" s="6"/>
      <c r="F306" s="5"/>
      <c r="G306" s="5"/>
      <c r="H306" s="13"/>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row>
    <row r="307" spans="1:50" ht="15.75" x14ac:dyDescent="0.3">
      <c r="A307" s="6"/>
      <c r="B307" s="6"/>
      <c r="C307" s="6"/>
      <c r="D307" s="11"/>
      <c r="E307" s="6"/>
      <c r="F307" s="5"/>
      <c r="G307" s="5"/>
      <c r="H307" s="13"/>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row>
    <row r="308" spans="1:50" ht="15.75" x14ac:dyDescent="0.3">
      <c r="A308" s="6"/>
      <c r="B308" s="6"/>
      <c r="C308" s="6"/>
      <c r="D308" s="11"/>
      <c r="E308" s="6"/>
      <c r="F308" s="5"/>
      <c r="G308" s="5"/>
      <c r="H308" s="13"/>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row>
    <row r="309" spans="1:50" ht="15.75" x14ac:dyDescent="0.3">
      <c r="A309" s="6"/>
      <c r="B309" s="6"/>
      <c r="C309" s="6"/>
      <c r="D309" s="11"/>
      <c r="E309" s="6"/>
      <c r="F309" s="5"/>
      <c r="G309" s="5"/>
      <c r="H309" s="13"/>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row>
    <row r="310" spans="1:50" ht="15.75" x14ac:dyDescent="0.3">
      <c r="A310" s="6"/>
      <c r="B310" s="6"/>
      <c r="C310" s="6"/>
      <c r="D310" s="11"/>
      <c r="E310" s="6"/>
      <c r="F310" s="5"/>
      <c r="G310" s="5"/>
      <c r="H310" s="13"/>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row>
    <row r="311" spans="1:50" ht="15.75" x14ac:dyDescent="0.3">
      <c r="A311" s="6"/>
      <c r="B311" s="6"/>
      <c r="C311" s="6"/>
      <c r="D311" s="11"/>
      <c r="E311" s="6"/>
      <c r="F311" s="5"/>
      <c r="G311" s="5"/>
      <c r="H311" s="13"/>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row>
    <row r="312" spans="1:50" ht="15.75" x14ac:dyDescent="0.3">
      <c r="A312" s="6"/>
      <c r="B312" s="6"/>
      <c r="C312" s="6"/>
      <c r="D312" s="11"/>
      <c r="E312" s="6"/>
      <c r="F312" s="5"/>
      <c r="G312" s="5"/>
      <c r="H312" s="13"/>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row>
    <row r="313" spans="1:50" ht="15.75" x14ac:dyDescent="0.3">
      <c r="A313" s="6"/>
      <c r="B313" s="6"/>
      <c r="C313" s="6"/>
      <c r="D313" s="11"/>
      <c r="E313" s="6"/>
      <c r="F313" s="5"/>
      <c r="G313" s="5"/>
      <c r="H313" s="13"/>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row>
    <row r="314" spans="1:50" ht="15.75" x14ac:dyDescent="0.3">
      <c r="A314" s="6"/>
      <c r="B314" s="6"/>
      <c r="C314" s="6"/>
      <c r="D314" s="11"/>
      <c r="E314" s="6"/>
      <c r="F314" s="5"/>
      <c r="G314" s="5"/>
      <c r="H314" s="13"/>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row>
  </sheetData>
  <sheetProtection password="D01A" sheet="1" objects="1" scenarios="1"/>
  <mergeCells count="21">
    <mergeCell ref="D32:F32"/>
    <mergeCell ref="C26:D26"/>
    <mergeCell ref="C27:D27"/>
    <mergeCell ref="C18:E18"/>
    <mergeCell ref="C30:D30"/>
    <mergeCell ref="D34:F34"/>
    <mergeCell ref="D36:F36"/>
    <mergeCell ref="C28:D28"/>
    <mergeCell ref="C8:E8"/>
    <mergeCell ref="C13:E13"/>
    <mergeCell ref="C14:E14"/>
    <mergeCell ref="C15:E15"/>
    <mergeCell ref="C20:E20"/>
    <mergeCell ref="C23:D23"/>
    <mergeCell ref="C25:D25"/>
    <mergeCell ref="C4:E4"/>
    <mergeCell ref="C10:E10"/>
    <mergeCell ref="C6:E6"/>
    <mergeCell ref="C19:E19"/>
    <mergeCell ref="C17:E17"/>
    <mergeCell ref="C12:E12"/>
  </mergeCells>
  <pageMargins left="0.73" right="0.65" top="0.39" bottom="0.41" header="0.28999999999999998"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26"/>
  <sheetViews>
    <sheetView zoomScale="80" zoomScaleNormal="80" zoomScaleSheetLayoutView="75" workbookViewId="0">
      <selection activeCell="C25" sqref="C25:H25"/>
    </sheetView>
  </sheetViews>
  <sheetFormatPr defaultRowHeight="15" x14ac:dyDescent="0.25"/>
  <cols>
    <col min="1" max="1" width="1.5703125" customWidth="1"/>
    <col min="2" max="2" width="27.140625" customWidth="1"/>
    <col min="3" max="3" width="27.5703125" customWidth="1"/>
    <col min="4" max="4" width="25.140625" customWidth="1"/>
    <col min="5" max="6" width="17.7109375" customWidth="1"/>
    <col min="7" max="7" width="18.28515625" customWidth="1"/>
    <col min="8" max="8" width="20.42578125" customWidth="1"/>
    <col min="9" max="9" width="1.85546875" customWidth="1"/>
    <col min="10" max="10" width="10.42578125" customWidth="1"/>
  </cols>
  <sheetData>
    <row r="1" spans="1:53" ht="8.25" customHeight="1"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row>
    <row r="2" spans="1:53" ht="21" x14ac:dyDescent="0.35">
      <c r="A2" s="18"/>
      <c r="B2" s="18"/>
      <c r="C2" s="49" t="s">
        <v>127</v>
      </c>
      <c r="D2" s="50"/>
      <c r="E2" s="50"/>
      <c r="F2" s="50"/>
      <c r="G2" s="50"/>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row>
    <row r="3" spans="1:53" ht="21" customHeight="1" x14ac:dyDescent="0.2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row>
    <row r="4" spans="1:53" ht="15.75" x14ac:dyDescent="0.3">
      <c r="A4" s="18"/>
      <c r="B4" s="39"/>
      <c r="C4" s="44" t="s">
        <v>68</v>
      </c>
      <c r="D4" s="412">
        <f>'Försättsblad-börja här'!C6</f>
        <v>0</v>
      </c>
      <c r="E4" s="413"/>
      <c r="F4" s="39"/>
      <c r="G4" s="44" t="s">
        <v>70</v>
      </c>
      <c r="H4" s="230">
        <f>'Försättsblad-börja här'!G8</f>
        <v>0</v>
      </c>
      <c r="I4" s="18"/>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row>
    <row r="5" spans="1:53" ht="16.5" thickBot="1" x14ac:dyDescent="0.35">
      <c r="A5" s="1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row>
    <row r="6" spans="1:53" ht="36" customHeight="1" thickBot="1" x14ac:dyDescent="0.35">
      <c r="A6" s="18"/>
      <c r="B6" s="63" t="s">
        <v>110</v>
      </c>
      <c r="C6" s="64" t="s">
        <v>114</v>
      </c>
      <c r="D6" s="64" t="s">
        <v>126</v>
      </c>
      <c r="E6" s="414" t="s">
        <v>255</v>
      </c>
      <c r="F6" s="415"/>
      <c r="G6" s="414" t="s">
        <v>3</v>
      </c>
      <c r="H6" s="41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row>
    <row r="7" spans="1:53" ht="15.75" x14ac:dyDescent="0.3">
      <c r="A7" s="18"/>
      <c r="B7" s="62" t="s">
        <v>111</v>
      </c>
      <c r="C7" s="350"/>
      <c r="D7" s="350"/>
      <c r="E7" s="417"/>
      <c r="F7" s="418"/>
      <c r="G7" s="419"/>
      <c r="H7" s="420"/>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row>
    <row r="8" spans="1:53" ht="15.75" x14ac:dyDescent="0.3">
      <c r="A8" s="18"/>
      <c r="B8" s="60" t="s">
        <v>113</v>
      </c>
      <c r="C8" s="351"/>
      <c r="D8" s="351"/>
      <c r="E8" s="406"/>
      <c r="F8" s="407"/>
      <c r="G8" s="408"/>
      <c r="H8" s="40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row>
    <row r="9" spans="1:53" ht="15.75" x14ac:dyDescent="0.3">
      <c r="A9" s="18"/>
      <c r="B9" s="60" t="s">
        <v>112</v>
      </c>
      <c r="C9" s="351"/>
      <c r="D9" s="351"/>
      <c r="E9" s="406"/>
      <c r="F9" s="407"/>
      <c r="G9" s="408"/>
      <c r="H9" s="40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row>
    <row r="10" spans="1:53" ht="15.75" x14ac:dyDescent="0.3">
      <c r="A10" s="18"/>
      <c r="B10" s="60" t="s">
        <v>6</v>
      </c>
      <c r="C10" s="351"/>
      <c r="D10" s="351"/>
      <c r="E10" s="406"/>
      <c r="F10" s="407"/>
      <c r="G10" s="408"/>
      <c r="H10" s="40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row>
    <row r="11" spans="1:53" ht="16.5" thickBot="1" x14ac:dyDescent="0.35">
      <c r="A11" s="18"/>
      <c r="B11" s="61"/>
      <c r="C11" s="352"/>
      <c r="D11" s="352"/>
      <c r="E11" s="395"/>
      <c r="F11" s="410"/>
      <c r="G11" s="396"/>
      <c r="H11" s="411"/>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row>
    <row r="12" spans="1:53" ht="16.5" thickBot="1" x14ac:dyDescent="0.35">
      <c r="A12" s="18"/>
      <c r="B12" s="53"/>
      <c r="C12" s="53"/>
      <c r="D12" s="53"/>
      <c r="E12" s="53"/>
      <c r="F12" s="53"/>
      <c r="G12" s="53"/>
      <c r="H12" s="53"/>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row>
    <row r="13" spans="1:53" ht="32.25" customHeight="1" thickBot="1" x14ac:dyDescent="0.35">
      <c r="A13" s="18"/>
      <c r="B13" s="63" t="s">
        <v>130</v>
      </c>
      <c r="C13" s="64" t="s">
        <v>132</v>
      </c>
      <c r="D13" s="64" t="s">
        <v>128</v>
      </c>
      <c r="E13" s="414" t="s">
        <v>131</v>
      </c>
      <c r="F13" s="425"/>
      <c r="G13" s="425"/>
      <c r="H13" s="426"/>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row>
    <row r="14" spans="1:53" ht="15.75" x14ac:dyDescent="0.3">
      <c r="A14" s="18"/>
      <c r="B14" s="62" t="s">
        <v>91</v>
      </c>
      <c r="C14" s="350"/>
      <c r="D14" s="347"/>
      <c r="E14" s="417"/>
      <c r="F14" s="419"/>
      <c r="G14" s="419"/>
      <c r="H14" s="427"/>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row>
    <row r="15" spans="1:53" ht="15.75" x14ac:dyDescent="0.3">
      <c r="A15" s="18"/>
      <c r="B15" s="60" t="s">
        <v>92</v>
      </c>
      <c r="C15" s="351"/>
      <c r="D15" s="346"/>
      <c r="E15" s="406"/>
      <c r="F15" s="408"/>
      <c r="G15" s="408"/>
      <c r="H15" s="428"/>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row>
    <row r="16" spans="1:53" ht="16.5" thickBot="1" x14ac:dyDescent="0.35">
      <c r="A16" s="18"/>
      <c r="B16" s="61" t="s">
        <v>93</v>
      </c>
      <c r="C16" s="352"/>
      <c r="D16" s="348"/>
      <c r="E16" s="395"/>
      <c r="F16" s="396"/>
      <c r="G16" s="396"/>
      <c r="H16" s="397"/>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row>
    <row r="17" spans="1:53" ht="17.25" customHeight="1" x14ac:dyDescent="0.3">
      <c r="A17" s="18"/>
      <c r="B17" s="53"/>
      <c r="C17" s="53"/>
      <c r="D17" s="53"/>
      <c r="E17" s="53"/>
      <c r="F17" s="53"/>
      <c r="G17" s="53"/>
      <c r="H17" s="53"/>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row>
    <row r="18" spans="1:53" ht="16.5" thickBot="1" x14ac:dyDescent="0.35">
      <c r="A18" s="18"/>
      <c r="B18" s="123" t="s">
        <v>91</v>
      </c>
      <c r="C18" s="53"/>
      <c r="D18" s="53"/>
      <c r="E18" s="53"/>
      <c r="F18" s="53"/>
      <c r="G18" s="53"/>
      <c r="H18" s="53"/>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row>
    <row r="19" spans="1:53" ht="16.5" thickBot="1" x14ac:dyDescent="0.35">
      <c r="A19" s="18"/>
      <c r="B19" s="122" t="s">
        <v>128</v>
      </c>
      <c r="C19" s="398" t="s">
        <v>133</v>
      </c>
      <c r="D19" s="398"/>
      <c r="E19" s="398"/>
      <c r="F19" s="398"/>
      <c r="G19" s="398"/>
      <c r="H19" s="39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row>
    <row r="20" spans="1:53" ht="15.75" x14ac:dyDescent="0.3">
      <c r="A20" s="18"/>
      <c r="B20" s="207"/>
      <c r="C20" s="400"/>
      <c r="D20" s="400"/>
      <c r="E20" s="400"/>
      <c r="F20" s="400"/>
      <c r="G20" s="400"/>
      <c r="H20" s="401"/>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row>
    <row r="21" spans="1:53" ht="15.75" x14ac:dyDescent="0.3">
      <c r="A21" s="18"/>
      <c r="B21" s="208"/>
      <c r="C21" s="402"/>
      <c r="D21" s="402"/>
      <c r="E21" s="402"/>
      <c r="F21" s="402"/>
      <c r="G21" s="402"/>
      <c r="H21" s="403"/>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row>
    <row r="22" spans="1:53" ht="15.75" x14ac:dyDescent="0.3">
      <c r="A22" s="18"/>
      <c r="B22" s="208"/>
      <c r="C22" s="402"/>
      <c r="D22" s="402"/>
      <c r="E22" s="402"/>
      <c r="F22" s="402"/>
      <c r="G22" s="402"/>
      <c r="H22" s="403"/>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row>
    <row r="23" spans="1:53" ht="15.75" x14ac:dyDescent="0.3">
      <c r="A23" s="18"/>
      <c r="B23" s="208"/>
      <c r="C23" s="402"/>
      <c r="D23" s="402"/>
      <c r="E23" s="402"/>
      <c r="F23" s="402"/>
      <c r="G23" s="402"/>
      <c r="H23" s="403"/>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row>
    <row r="24" spans="1:53" ht="15.75" x14ac:dyDescent="0.3">
      <c r="A24" s="18"/>
      <c r="B24" s="208"/>
      <c r="C24" s="402"/>
      <c r="D24" s="402"/>
      <c r="E24" s="402"/>
      <c r="F24" s="402"/>
      <c r="G24" s="402"/>
      <c r="H24" s="403"/>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row>
    <row r="25" spans="1:53" ht="15.75" x14ac:dyDescent="0.3">
      <c r="A25" s="18"/>
      <c r="B25" s="208"/>
      <c r="C25" s="402"/>
      <c r="D25" s="402"/>
      <c r="E25" s="402"/>
      <c r="F25" s="402"/>
      <c r="G25" s="402"/>
      <c r="H25" s="403"/>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row>
    <row r="26" spans="1:53" ht="15.75" x14ac:dyDescent="0.3">
      <c r="A26" s="18"/>
      <c r="B26" s="208"/>
      <c r="C26" s="402"/>
      <c r="D26" s="402"/>
      <c r="E26" s="402"/>
      <c r="F26" s="402"/>
      <c r="G26" s="402"/>
      <c r="H26" s="403"/>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row>
    <row r="27" spans="1:53" ht="15.75" x14ac:dyDescent="0.3">
      <c r="A27" s="18"/>
      <c r="B27" s="208"/>
      <c r="C27" s="402"/>
      <c r="D27" s="402"/>
      <c r="E27" s="402"/>
      <c r="F27" s="402"/>
      <c r="G27" s="402"/>
      <c r="H27" s="403"/>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row>
    <row r="28" spans="1:53" ht="15.75" x14ac:dyDescent="0.3">
      <c r="A28" s="18"/>
      <c r="B28" s="208"/>
      <c r="C28" s="402"/>
      <c r="D28" s="402"/>
      <c r="E28" s="402"/>
      <c r="F28" s="402"/>
      <c r="G28" s="402"/>
      <c r="H28" s="403"/>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row>
    <row r="29" spans="1:53" ht="15.75" x14ac:dyDescent="0.3">
      <c r="A29" s="18"/>
      <c r="B29" s="208"/>
      <c r="C29" s="402"/>
      <c r="D29" s="402"/>
      <c r="E29" s="402"/>
      <c r="F29" s="402"/>
      <c r="G29" s="402"/>
      <c r="H29" s="403"/>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row>
    <row r="30" spans="1:53" ht="16.5" thickBot="1" x14ac:dyDescent="0.35">
      <c r="A30" s="18"/>
      <c r="B30" s="209"/>
      <c r="C30" s="404"/>
      <c r="D30" s="404"/>
      <c r="E30" s="404"/>
      <c r="F30" s="404"/>
      <c r="G30" s="404"/>
      <c r="H30" s="405"/>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row>
    <row r="31" spans="1:53" ht="7.5" customHeight="1" x14ac:dyDescent="0.3">
      <c r="A31" s="18"/>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row>
    <row r="32" spans="1:53" ht="16.5" thickBot="1" x14ac:dyDescent="0.35">
      <c r="A32" s="18"/>
      <c r="B32" s="123" t="s">
        <v>92</v>
      </c>
      <c r="C32" s="53"/>
      <c r="D32" s="53"/>
      <c r="E32" s="53"/>
      <c r="F32" s="53"/>
      <c r="G32" s="53"/>
      <c r="H32" s="53"/>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row>
    <row r="33" spans="1:53" ht="16.5" thickBot="1" x14ac:dyDescent="0.35">
      <c r="A33" s="18"/>
      <c r="B33" s="122" t="s">
        <v>128</v>
      </c>
      <c r="C33" s="398" t="s">
        <v>133</v>
      </c>
      <c r="D33" s="398"/>
      <c r="E33" s="398"/>
      <c r="F33" s="398"/>
      <c r="G33" s="398"/>
      <c r="H33" s="39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row>
    <row r="34" spans="1:53" ht="15.75" x14ac:dyDescent="0.3">
      <c r="A34" s="18"/>
      <c r="B34" s="207"/>
      <c r="C34" s="400"/>
      <c r="D34" s="400"/>
      <c r="E34" s="400"/>
      <c r="F34" s="400"/>
      <c r="G34" s="400"/>
      <c r="H34" s="401"/>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row>
    <row r="35" spans="1:53" ht="15.75" x14ac:dyDescent="0.3">
      <c r="A35" s="18"/>
      <c r="B35" s="208"/>
      <c r="C35" s="402"/>
      <c r="D35" s="402"/>
      <c r="E35" s="402"/>
      <c r="F35" s="402"/>
      <c r="G35" s="402"/>
      <c r="H35" s="403"/>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row>
    <row r="36" spans="1:53" ht="15.75" x14ac:dyDescent="0.3">
      <c r="A36" s="18"/>
      <c r="B36" s="208"/>
      <c r="C36" s="402"/>
      <c r="D36" s="402"/>
      <c r="E36" s="402"/>
      <c r="F36" s="402"/>
      <c r="G36" s="402"/>
      <c r="H36" s="403"/>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row>
    <row r="37" spans="1:53" ht="15.75" x14ac:dyDescent="0.3">
      <c r="A37" s="18"/>
      <c r="B37" s="208"/>
      <c r="C37" s="402"/>
      <c r="D37" s="402"/>
      <c r="E37" s="402"/>
      <c r="F37" s="402"/>
      <c r="G37" s="402"/>
      <c r="H37" s="403"/>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row>
    <row r="38" spans="1:53" ht="15.75" x14ac:dyDescent="0.3">
      <c r="A38" s="18"/>
      <c r="B38" s="208"/>
      <c r="C38" s="402"/>
      <c r="D38" s="402"/>
      <c r="E38" s="402"/>
      <c r="F38" s="402"/>
      <c r="G38" s="402"/>
      <c r="H38" s="403"/>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row>
    <row r="39" spans="1:53" ht="15.75" x14ac:dyDescent="0.3">
      <c r="A39" s="18"/>
      <c r="B39" s="208"/>
      <c r="C39" s="402"/>
      <c r="D39" s="402"/>
      <c r="E39" s="402"/>
      <c r="F39" s="402"/>
      <c r="G39" s="402"/>
      <c r="H39" s="403"/>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row>
    <row r="40" spans="1:53" ht="15.75" x14ac:dyDescent="0.3">
      <c r="A40" s="18"/>
      <c r="B40" s="208"/>
      <c r="C40" s="402"/>
      <c r="D40" s="402"/>
      <c r="E40" s="402"/>
      <c r="F40" s="402"/>
      <c r="G40" s="402"/>
      <c r="H40" s="403"/>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row>
    <row r="41" spans="1:53" ht="15.75" x14ac:dyDescent="0.3">
      <c r="A41" s="18"/>
      <c r="B41" s="208"/>
      <c r="C41" s="402"/>
      <c r="D41" s="402"/>
      <c r="E41" s="402"/>
      <c r="F41" s="402"/>
      <c r="G41" s="402"/>
      <c r="H41" s="403"/>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row>
    <row r="42" spans="1:53" ht="15.75" x14ac:dyDescent="0.3">
      <c r="A42" s="18"/>
      <c r="B42" s="208"/>
      <c r="C42" s="402"/>
      <c r="D42" s="402"/>
      <c r="E42" s="402"/>
      <c r="F42" s="402"/>
      <c r="G42" s="402"/>
      <c r="H42" s="403"/>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row>
    <row r="43" spans="1:53" ht="15.75" x14ac:dyDescent="0.3">
      <c r="A43" s="18"/>
      <c r="B43" s="208"/>
      <c r="C43" s="402"/>
      <c r="D43" s="402"/>
      <c r="E43" s="402"/>
      <c r="F43" s="402"/>
      <c r="G43" s="402"/>
      <c r="H43" s="403"/>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row>
    <row r="44" spans="1:53" ht="16.5" thickBot="1" x14ac:dyDescent="0.35">
      <c r="A44" s="18"/>
      <c r="B44" s="209"/>
      <c r="C44" s="404"/>
      <c r="D44" s="404"/>
      <c r="E44" s="404"/>
      <c r="F44" s="404"/>
      <c r="G44" s="404"/>
      <c r="H44" s="405"/>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row>
    <row r="45" spans="1:53" ht="7.5" customHeight="1" x14ac:dyDescent="0.3">
      <c r="A45" s="18"/>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row>
    <row r="46" spans="1:53" ht="16.5" thickBot="1" x14ac:dyDescent="0.35">
      <c r="A46" s="18"/>
      <c r="B46" s="123" t="s">
        <v>93</v>
      </c>
      <c r="C46" s="53"/>
      <c r="D46" s="53"/>
      <c r="E46" s="53"/>
      <c r="F46" s="53"/>
      <c r="G46" s="53"/>
      <c r="H46" s="53"/>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row>
    <row r="47" spans="1:53" ht="16.5" thickBot="1" x14ac:dyDescent="0.35">
      <c r="A47" s="18"/>
      <c r="B47" s="122" t="s">
        <v>128</v>
      </c>
      <c r="C47" s="398" t="s">
        <v>133</v>
      </c>
      <c r="D47" s="398"/>
      <c r="E47" s="398"/>
      <c r="F47" s="398"/>
      <c r="G47" s="398"/>
      <c r="H47" s="39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row>
    <row r="48" spans="1:53" ht="15.75" x14ac:dyDescent="0.3">
      <c r="A48" s="18"/>
      <c r="B48" s="207"/>
      <c r="C48" s="429"/>
      <c r="D48" s="429"/>
      <c r="E48" s="429"/>
      <c r="F48" s="429"/>
      <c r="G48" s="429"/>
      <c r="H48" s="430"/>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row>
    <row r="49" spans="1:53" ht="15.75" x14ac:dyDescent="0.3">
      <c r="A49" s="18"/>
      <c r="B49" s="208"/>
      <c r="C49" s="421"/>
      <c r="D49" s="421"/>
      <c r="E49" s="421"/>
      <c r="F49" s="421"/>
      <c r="G49" s="421"/>
      <c r="H49" s="422"/>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row>
    <row r="50" spans="1:53" ht="15.75" x14ac:dyDescent="0.3">
      <c r="A50" s="18"/>
      <c r="B50" s="208"/>
      <c r="C50" s="421"/>
      <c r="D50" s="421"/>
      <c r="E50" s="421"/>
      <c r="F50" s="421"/>
      <c r="G50" s="421"/>
      <c r="H50" s="422"/>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row>
    <row r="51" spans="1:53" ht="15.75" x14ac:dyDescent="0.3">
      <c r="A51" s="18"/>
      <c r="B51" s="208"/>
      <c r="C51" s="421"/>
      <c r="D51" s="421"/>
      <c r="E51" s="421"/>
      <c r="F51" s="421"/>
      <c r="G51" s="421"/>
      <c r="H51" s="422"/>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row>
    <row r="52" spans="1:53" ht="15.75" x14ac:dyDescent="0.3">
      <c r="A52" s="18"/>
      <c r="B52" s="208"/>
      <c r="C52" s="421"/>
      <c r="D52" s="421"/>
      <c r="E52" s="421"/>
      <c r="F52" s="421"/>
      <c r="G52" s="421"/>
      <c r="H52" s="422"/>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row>
    <row r="53" spans="1:53" ht="15.75" x14ac:dyDescent="0.3">
      <c r="A53" s="18"/>
      <c r="B53" s="208"/>
      <c r="C53" s="421"/>
      <c r="D53" s="421"/>
      <c r="E53" s="421"/>
      <c r="F53" s="421"/>
      <c r="G53" s="421"/>
      <c r="H53" s="422"/>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row>
    <row r="54" spans="1:53" ht="15.75" x14ac:dyDescent="0.3">
      <c r="A54" s="18"/>
      <c r="B54" s="208"/>
      <c r="C54" s="421"/>
      <c r="D54" s="421"/>
      <c r="E54" s="421"/>
      <c r="F54" s="421"/>
      <c r="G54" s="421"/>
      <c r="H54" s="422"/>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row>
    <row r="55" spans="1:53" ht="15.75" x14ac:dyDescent="0.3">
      <c r="A55" s="18"/>
      <c r="B55" s="208"/>
      <c r="C55" s="421"/>
      <c r="D55" s="421"/>
      <c r="E55" s="421"/>
      <c r="F55" s="421"/>
      <c r="G55" s="421"/>
      <c r="H55" s="422"/>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row>
    <row r="56" spans="1:53" ht="15.75" x14ac:dyDescent="0.3">
      <c r="A56" s="18"/>
      <c r="B56" s="208"/>
      <c r="C56" s="421"/>
      <c r="D56" s="421"/>
      <c r="E56" s="421"/>
      <c r="F56" s="421"/>
      <c r="G56" s="421"/>
      <c r="H56" s="422"/>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row>
    <row r="57" spans="1:53" ht="15.75" x14ac:dyDescent="0.3">
      <c r="A57" s="18"/>
      <c r="B57" s="208"/>
      <c r="C57" s="421"/>
      <c r="D57" s="421"/>
      <c r="E57" s="421"/>
      <c r="F57" s="421"/>
      <c r="G57" s="421"/>
      <c r="H57" s="422"/>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row>
    <row r="58" spans="1:53" ht="16.5" thickBot="1" x14ac:dyDescent="0.35">
      <c r="A58" s="18"/>
      <c r="B58" s="209"/>
      <c r="C58" s="423"/>
      <c r="D58" s="423"/>
      <c r="E58" s="423"/>
      <c r="F58" s="423"/>
      <c r="G58" s="423"/>
      <c r="H58" s="424"/>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row>
    <row r="59" spans="1:53" ht="15.75" x14ac:dyDescent="0.3">
      <c r="A59" s="18"/>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row>
    <row r="60" spans="1:53" ht="15.75" x14ac:dyDescent="0.3">
      <c r="A60" s="18"/>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row>
    <row r="61" spans="1:53" ht="15.75" x14ac:dyDescent="0.3">
      <c r="A61" s="18"/>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row>
    <row r="62" spans="1:53" ht="15.75" x14ac:dyDescent="0.3">
      <c r="A62" s="18"/>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row>
    <row r="63" spans="1:53" ht="15.75" x14ac:dyDescent="0.3">
      <c r="A63" s="18"/>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row>
    <row r="64" spans="1:53" ht="15.75" x14ac:dyDescent="0.3">
      <c r="A64" s="18"/>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row>
    <row r="65" spans="1:53" ht="15.75" x14ac:dyDescent="0.3">
      <c r="A65" s="18"/>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row>
    <row r="66" spans="1:53" ht="15.75" x14ac:dyDescent="0.3">
      <c r="A66" s="18"/>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row>
    <row r="67" spans="1:53" ht="15.75" x14ac:dyDescent="0.3">
      <c r="A67" s="18"/>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row>
    <row r="68" spans="1:53" ht="15.75" x14ac:dyDescent="0.3">
      <c r="A68" s="18"/>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row>
    <row r="69" spans="1:53" ht="15.75" x14ac:dyDescent="0.3">
      <c r="A69" s="18"/>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row>
    <row r="70" spans="1:53" ht="15.75" x14ac:dyDescent="0.3">
      <c r="A70" s="18"/>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row>
    <row r="71" spans="1:53" ht="15.75" x14ac:dyDescent="0.3">
      <c r="A71" s="18"/>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row>
    <row r="72" spans="1:53" ht="15.75" x14ac:dyDescent="0.3">
      <c r="A72" s="18"/>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row>
    <row r="73" spans="1:53" ht="15.75" x14ac:dyDescent="0.3">
      <c r="A73" s="18"/>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row>
    <row r="74" spans="1:53" ht="15.75" x14ac:dyDescent="0.3">
      <c r="A74" s="18"/>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row>
    <row r="75" spans="1:53" ht="15.75" x14ac:dyDescent="0.3">
      <c r="A75" s="18"/>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row>
    <row r="76" spans="1:53" ht="15.75" x14ac:dyDescent="0.3">
      <c r="A76" s="18"/>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row>
    <row r="77" spans="1:53" ht="15.75" x14ac:dyDescent="0.3">
      <c r="A77" s="18"/>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row>
    <row r="78" spans="1:53" ht="15.75" x14ac:dyDescent="0.3">
      <c r="A78" s="18"/>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row>
    <row r="79" spans="1:53" ht="15.75" x14ac:dyDescent="0.3">
      <c r="A79" s="18"/>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row>
    <row r="80" spans="1:53" ht="15.75" x14ac:dyDescent="0.3">
      <c r="A80" s="18"/>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row>
    <row r="81" spans="1:53" ht="15.75" x14ac:dyDescent="0.3">
      <c r="A81" s="18"/>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row>
    <row r="82" spans="1:53" ht="15.75" x14ac:dyDescent="0.3">
      <c r="A82" s="18"/>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row>
    <row r="83" spans="1:53" ht="15.75" x14ac:dyDescent="0.3">
      <c r="A83" s="18"/>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row>
    <row r="84" spans="1:53" ht="15.75" x14ac:dyDescent="0.3">
      <c r="A84" s="18"/>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row>
    <row r="85" spans="1:53" ht="15.75" x14ac:dyDescent="0.3">
      <c r="A85" s="18"/>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row>
    <row r="86" spans="1:53" ht="15.75" x14ac:dyDescent="0.3">
      <c r="A86" s="18"/>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row>
    <row r="87" spans="1:53" ht="15.75" x14ac:dyDescent="0.3">
      <c r="A87" s="18"/>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row>
    <row r="88" spans="1:53" ht="15.75" x14ac:dyDescent="0.3">
      <c r="A88" s="18"/>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row>
    <row r="89" spans="1:53" ht="15.75" x14ac:dyDescent="0.3">
      <c r="A89" s="18"/>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row>
    <row r="90" spans="1:53" ht="15.75" x14ac:dyDescent="0.3">
      <c r="A90" s="18"/>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row>
    <row r="91" spans="1:53" ht="15.75" x14ac:dyDescent="0.3">
      <c r="A91" s="18"/>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row>
    <row r="92" spans="1:53" ht="15.75" x14ac:dyDescent="0.3">
      <c r="A92" s="18"/>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row>
    <row r="93" spans="1:53" ht="15.75" x14ac:dyDescent="0.3">
      <c r="A93" s="18"/>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row>
    <row r="94" spans="1:53" ht="15.75" x14ac:dyDescent="0.3">
      <c r="A94" s="18"/>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row>
    <row r="95" spans="1:53" ht="15.75" x14ac:dyDescent="0.3">
      <c r="A95" s="18"/>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row>
    <row r="96" spans="1:53" ht="15.75" x14ac:dyDescent="0.3">
      <c r="A96" s="18"/>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row>
    <row r="97" spans="1:53" ht="15.75" x14ac:dyDescent="0.3">
      <c r="A97" s="18"/>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row>
    <row r="98" spans="1:53" ht="15.75" x14ac:dyDescent="0.3">
      <c r="A98" s="18"/>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row>
    <row r="99" spans="1:53" ht="15.75" x14ac:dyDescent="0.3">
      <c r="A99" s="18"/>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row>
    <row r="100" spans="1:53" ht="15.75" x14ac:dyDescent="0.3">
      <c r="A100" s="18"/>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row>
    <row r="101" spans="1:53" ht="15.75" x14ac:dyDescent="0.3">
      <c r="A101" s="18"/>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row>
    <row r="102" spans="1:53" ht="15.75" x14ac:dyDescent="0.3">
      <c r="A102" s="18"/>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row>
    <row r="103" spans="1:53" ht="15.75" x14ac:dyDescent="0.3">
      <c r="A103" s="18"/>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row>
    <row r="104" spans="1:53" ht="15.75" x14ac:dyDescent="0.3">
      <c r="A104" s="18"/>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row>
    <row r="105" spans="1:53" ht="15.75" x14ac:dyDescent="0.3">
      <c r="A105" s="18"/>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row>
    <row r="106" spans="1:53" ht="15.75" x14ac:dyDescent="0.3">
      <c r="A106" s="18"/>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row>
    <row r="107" spans="1:53" ht="15.75" x14ac:dyDescent="0.3">
      <c r="A107" s="18"/>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row>
    <row r="108" spans="1:53" ht="15.75" x14ac:dyDescent="0.3">
      <c r="A108" s="18"/>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row>
    <row r="109" spans="1:53" ht="15.75" x14ac:dyDescent="0.3">
      <c r="A109" s="18"/>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row>
    <row r="110" spans="1:53" ht="15.75" x14ac:dyDescent="0.3">
      <c r="A110" s="18"/>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row>
    <row r="111" spans="1:53" ht="15.75" x14ac:dyDescent="0.3">
      <c r="A111" s="18"/>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row>
    <row r="112" spans="1:53" ht="15.75" x14ac:dyDescent="0.3">
      <c r="A112" s="18"/>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row>
    <row r="113" spans="1:53" ht="15.75" x14ac:dyDescent="0.3">
      <c r="A113" s="18"/>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row>
    <row r="114" spans="1:53" ht="15.75" x14ac:dyDescent="0.3">
      <c r="A114" s="18"/>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row>
    <row r="115" spans="1:53" ht="15.75" x14ac:dyDescent="0.3">
      <c r="A115" s="18"/>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row>
    <row r="116" spans="1:53" ht="15.75" x14ac:dyDescent="0.3">
      <c r="A116" s="18"/>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row>
    <row r="117" spans="1:53" ht="15.75" x14ac:dyDescent="0.3">
      <c r="A117" s="18"/>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row>
    <row r="118" spans="1:53" ht="15.75" x14ac:dyDescent="0.3">
      <c r="A118" s="18"/>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row>
    <row r="119" spans="1:53" ht="15.75" x14ac:dyDescent="0.3">
      <c r="A119" s="18"/>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row>
    <row r="120" spans="1:53" ht="15.75" x14ac:dyDescent="0.3">
      <c r="A120" s="18"/>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row>
    <row r="121" spans="1:53" ht="15.75" x14ac:dyDescent="0.3">
      <c r="A121" s="18"/>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row>
    <row r="122" spans="1:53" ht="15.75" x14ac:dyDescent="0.3">
      <c r="A122" s="18"/>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row>
    <row r="123" spans="1:53" ht="15.75" x14ac:dyDescent="0.3">
      <c r="A123" s="18"/>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row>
    <row r="124" spans="1:53" ht="15.75" x14ac:dyDescent="0.3">
      <c r="A124" s="18"/>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row>
    <row r="125" spans="1:53" ht="15.75" x14ac:dyDescent="0.3">
      <c r="A125" s="18"/>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row>
    <row r="126" spans="1:53" ht="15.75" x14ac:dyDescent="0.3">
      <c r="A126" s="18"/>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row>
  </sheetData>
  <sheetProtection password="D01A" sheet="1" objects="1" scenarios="1"/>
  <mergeCells count="53">
    <mergeCell ref="C34:H34"/>
    <mergeCell ref="C26:H26"/>
    <mergeCell ref="C54:H54"/>
    <mergeCell ref="C55:H55"/>
    <mergeCell ref="C37:H37"/>
    <mergeCell ref="C41:H41"/>
    <mergeCell ref="C42:H42"/>
    <mergeCell ref="C43:H43"/>
    <mergeCell ref="C35:H35"/>
    <mergeCell ref="C36:H36"/>
    <mergeCell ref="C58:H58"/>
    <mergeCell ref="E13:H13"/>
    <mergeCell ref="E14:H14"/>
    <mergeCell ref="E15:H15"/>
    <mergeCell ref="C47:H47"/>
    <mergeCell ref="C48:H48"/>
    <mergeCell ref="C49:H49"/>
    <mergeCell ref="C50:H50"/>
    <mergeCell ref="C51:H51"/>
    <mergeCell ref="C52:H52"/>
    <mergeCell ref="C53:H53"/>
    <mergeCell ref="C44:H44"/>
    <mergeCell ref="C38:H38"/>
    <mergeCell ref="C39:H39"/>
    <mergeCell ref="C40:H40"/>
    <mergeCell ref="G8:H8"/>
    <mergeCell ref="E9:F9"/>
    <mergeCell ref="G9:H9"/>
    <mergeCell ref="C56:H56"/>
    <mergeCell ref="C57:H57"/>
    <mergeCell ref="C23:H23"/>
    <mergeCell ref="C24:H24"/>
    <mergeCell ref="C25:H25"/>
    <mergeCell ref="C29:H29"/>
    <mergeCell ref="C33:H33"/>
    <mergeCell ref="E10:F10"/>
    <mergeCell ref="G10:H10"/>
    <mergeCell ref="E11:F11"/>
    <mergeCell ref="G11:H11"/>
    <mergeCell ref="D4:E4"/>
    <mergeCell ref="E6:F6"/>
    <mergeCell ref="G6:H6"/>
    <mergeCell ref="E7:F7"/>
    <mergeCell ref="G7:H7"/>
    <mergeCell ref="E8:F8"/>
    <mergeCell ref="E16:H16"/>
    <mergeCell ref="C19:H19"/>
    <mergeCell ref="C20:H20"/>
    <mergeCell ref="C21:H21"/>
    <mergeCell ref="C30:H30"/>
    <mergeCell ref="C22:H22"/>
    <mergeCell ref="C28:H28"/>
    <mergeCell ref="C27:H27"/>
  </mergeCells>
  <pageMargins left="0.53" right="0.70866141732283472" top="0.74803149606299213" bottom="0.74803149606299213" header="0.31496062992125984" footer="0.31496062992125984"/>
  <pageSetup paperSize="9" scale="51"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196"/>
  <sheetViews>
    <sheetView topLeftCell="A12" zoomScale="75" zoomScaleNormal="75" zoomScalePageLayoutView="60" workbookViewId="0">
      <selection activeCell="E20" sqref="E20"/>
    </sheetView>
  </sheetViews>
  <sheetFormatPr defaultRowHeight="15" x14ac:dyDescent="0.25"/>
  <cols>
    <col min="1" max="1" width="1.5703125" customWidth="1"/>
    <col min="2" max="2" width="34.5703125" customWidth="1"/>
    <col min="3" max="3" width="11.5703125" customWidth="1"/>
    <col min="4" max="4" width="11.85546875" customWidth="1"/>
    <col min="5" max="5" width="14.140625" customWidth="1"/>
    <col min="6" max="6" width="15" customWidth="1"/>
    <col min="7" max="7" width="12.7109375" customWidth="1"/>
    <col min="8" max="8" width="0.5703125" customWidth="1"/>
    <col min="9" max="9" width="12.42578125" customWidth="1"/>
    <col min="10" max="10" width="11.85546875" customWidth="1"/>
    <col min="11" max="11" width="11.5703125" customWidth="1"/>
    <col min="12" max="12" width="11.7109375" customWidth="1"/>
    <col min="13" max="13" width="13.140625" customWidth="1"/>
    <col min="14" max="14" width="7.5703125" customWidth="1"/>
    <col min="15" max="15" width="13.7109375" customWidth="1"/>
    <col min="16" max="16" width="10.7109375" customWidth="1"/>
    <col min="17" max="17" width="1.42578125" customWidth="1"/>
    <col min="31" max="31" width="9.5703125" customWidth="1"/>
  </cols>
  <sheetData>
    <row r="1" spans="1:57" ht="8.25" customHeight="1" x14ac:dyDescent="0.25">
      <c r="A1" s="17"/>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row>
    <row r="2" spans="1:57" ht="21" x14ac:dyDescent="0.35">
      <c r="A2" s="17"/>
      <c r="B2" s="18"/>
      <c r="C2" s="49" t="s">
        <v>48</v>
      </c>
      <c r="D2" s="18"/>
      <c r="E2" s="18"/>
      <c r="F2" s="18"/>
      <c r="G2" s="39"/>
      <c r="H2" s="39"/>
      <c r="I2" s="39"/>
      <c r="J2" s="39"/>
      <c r="K2" s="39"/>
      <c r="L2" s="39"/>
      <c r="M2" s="39"/>
      <c r="N2" s="39"/>
      <c r="O2" s="39"/>
      <c r="P2" s="39"/>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row>
    <row r="3" spans="1:57" ht="15.75" x14ac:dyDescent="0.3">
      <c r="A3" s="17"/>
      <c r="B3" s="18"/>
      <c r="C3" s="18"/>
      <c r="D3" s="18"/>
      <c r="E3" s="18"/>
      <c r="F3" s="18"/>
      <c r="G3" s="39"/>
      <c r="H3" s="39"/>
      <c r="I3" s="39"/>
      <c r="J3" s="39"/>
      <c r="K3" s="39"/>
      <c r="L3" s="39"/>
      <c r="M3" s="39"/>
      <c r="N3" s="39"/>
      <c r="O3" s="44"/>
      <c r="P3" s="39"/>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row>
    <row r="4" spans="1:57" ht="15.75" x14ac:dyDescent="0.3">
      <c r="A4" s="17"/>
      <c r="B4" s="39"/>
      <c r="C4" s="44" t="s">
        <v>68</v>
      </c>
      <c r="D4" s="431">
        <f>'Försättsblad-börja här'!C6</f>
        <v>0</v>
      </c>
      <c r="E4" s="432"/>
      <c r="F4" s="44" t="s">
        <v>4</v>
      </c>
      <c r="G4" s="39"/>
      <c r="H4" s="39"/>
      <c r="I4" s="39"/>
      <c r="J4" s="322" t="s">
        <v>95</v>
      </c>
      <c r="K4" s="198"/>
      <c r="L4" s="322" t="s">
        <v>96</v>
      </c>
      <c r="M4" s="198"/>
      <c r="N4" s="39"/>
      <c r="O4" s="44"/>
      <c r="P4" s="39"/>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row>
    <row r="5" spans="1:57" ht="3" customHeight="1" x14ac:dyDescent="0.3">
      <c r="A5" s="17"/>
      <c r="B5" s="39"/>
      <c r="C5" s="44"/>
      <c r="D5" s="39"/>
      <c r="E5" s="39"/>
      <c r="F5" s="44"/>
      <c r="G5" s="39"/>
      <c r="H5" s="39"/>
      <c r="I5" s="39"/>
      <c r="J5" s="39"/>
      <c r="K5" s="39"/>
      <c r="L5" s="39"/>
      <c r="M5" s="39"/>
      <c r="N5" s="39"/>
      <c r="O5" s="39"/>
      <c r="P5" s="39"/>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row>
    <row r="6" spans="1:57" ht="15.75" x14ac:dyDescent="0.3">
      <c r="A6" s="17"/>
      <c r="B6" s="39"/>
      <c r="C6" s="44" t="s">
        <v>204</v>
      </c>
      <c r="D6" s="431">
        <f>'Försättsblad-börja här'!C17</f>
        <v>0</v>
      </c>
      <c r="E6" s="432"/>
      <c r="F6" s="44"/>
      <c r="G6" s="39"/>
      <c r="H6" s="39"/>
      <c r="I6" s="163"/>
      <c r="J6" s="322" t="s">
        <v>97</v>
      </c>
      <c r="K6" s="198"/>
      <c r="L6" s="322" t="s">
        <v>98</v>
      </c>
      <c r="M6" s="220"/>
      <c r="N6" s="18"/>
      <c r="O6" s="18"/>
      <c r="P6" s="39"/>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row>
    <row r="7" spans="1:57" ht="3" customHeight="1" x14ac:dyDescent="0.3">
      <c r="A7" s="17"/>
      <c r="B7" s="39"/>
      <c r="C7" s="44"/>
      <c r="D7" s="39"/>
      <c r="E7" s="39"/>
      <c r="F7" s="44"/>
      <c r="G7" s="39"/>
      <c r="H7" s="39"/>
      <c r="I7" s="39"/>
      <c r="J7" s="39"/>
      <c r="K7" s="39"/>
      <c r="L7" s="39"/>
      <c r="M7" s="39"/>
      <c r="N7" s="39"/>
      <c r="O7" s="39"/>
      <c r="P7" s="39"/>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row>
    <row r="8" spans="1:57" ht="15.75" x14ac:dyDescent="0.3">
      <c r="A8" s="17"/>
      <c r="B8" s="39"/>
      <c r="C8" s="44" t="s">
        <v>70</v>
      </c>
      <c r="D8" s="162">
        <f>'Försättsblad-börja här'!G8</f>
        <v>0</v>
      </c>
      <c r="E8" s="39"/>
      <c r="F8" s="44" t="s">
        <v>33</v>
      </c>
      <c r="G8" s="39"/>
      <c r="H8" s="39"/>
      <c r="I8" s="39"/>
      <c r="J8" s="39"/>
      <c r="K8" s="39"/>
      <c r="L8" s="39"/>
      <c r="M8" s="406"/>
      <c r="N8" s="394"/>
      <c r="O8" s="52"/>
      <c r="P8" s="3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row>
    <row r="9" spans="1:57" ht="3" customHeight="1" x14ac:dyDescent="0.3">
      <c r="A9" s="17"/>
      <c r="B9" s="39"/>
      <c r="C9" s="39"/>
      <c r="D9" s="39"/>
      <c r="E9" s="39"/>
      <c r="F9" s="44"/>
      <c r="G9" s="39"/>
      <c r="H9" s="39"/>
      <c r="I9" s="39"/>
      <c r="J9" s="39"/>
      <c r="K9" s="39"/>
      <c r="L9" s="39"/>
      <c r="M9" s="39"/>
      <c r="N9" s="39"/>
      <c r="O9" s="39"/>
      <c r="P9" s="3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row>
    <row r="10" spans="1:57" ht="15.75" customHeight="1" x14ac:dyDescent="0.35">
      <c r="A10" s="17"/>
      <c r="B10" s="39"/>
      <c r="C10" s="44" t="s">
        <v>115</v>
      </c>
      <c r="D10" s="45">
        <f>'Försättsblad-börja här'!F23</f>
        <v>2</v>
      </c>
      <c r="E10" s="51" t="s">
        <v>94</v>
      </c>
      <c r="F10" s="39"/>
      <c r="G10" s="39"/>
      <c r="H10" s="39"/>
      <c r="I10" s="39"/>
      <c r="J10" s="39"/>
      <c r="K10" s="39"/>
      <c r="L10" s="39"/>
      <c r="M10" s="39"/>
      <c r="N10" s="44" t="s">
        <v>163</v>
      </c>
      <c r="O10" s="198"/>
      <c r="P10" s="39" t="s">
        <v>164</v>
      </c>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row>
    <row r="11" spans="1:57" ht="3" customHeight="1" x14ac:dyDescent="0.3">
      <c r="A11" s="17"/>
      <c r="B11" s="39"/>
      <c r="C11" s="39"/>
      <c r="D11" s="39"/>
      <c r="E11" s="39"/>
      <c r="F11" s="39"/>
      <c r="G11" s="39"/>
      <c r="H11" s="39"/>
      <c r="I11" s="39"/>
      <c r="J11" s="39"/>
      <c r="K11" s="39"/>
      <c r="L11" s="39"/>
      <c r="M11" s="39"/>
      <c r="N11" s="39"/>
      <c r="O11" s="39"/>
      <c r="P11" s="39"/>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row>
    <row r="12" spans="1:57" ht="18" x14ac:dyDescent="0.3">
      <c r="A12" s="17"/>
      <c r="B12" s="39"/>
      <c r="C12" s="44" t="s">
        <v>32</v>
      </c>
      <c r="D12" s="39"/>
      <c r="E12" s="39"/>
      <c r="F12" s="44" t="s">
        <v>5</v>
      </c>
      <c r="G12" s="39"/>
      <c r="H12" s="39"/>
      <c r="I12" s="39"/>
      <c r="J12" s="39"/>
      <c r="K12" s="39"/>
      <c r="L12" s="39"/>
      <c r="M12" s="39"/>
      <c r="N12" s="44" t="s">
        <v>165</v>
      </c>
      <c r="O12" s="198"/>
      <c r="P12" s="39" t="s">
        <v>164</v>
      </c>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row>
    <row r="13" spans="1:57" ht="3" customHeight="1" x14ac:dyDescent="0.3">
      <c r="A13" s="17"/>
      <c r="B13" s="39"/>
      <c r="C13" s="44"/>
      <c r="D13" s="39"/>
      <c r="E13" s="39"/>
      <c r="F13" s="44"/>
      <c r="G13" s="39"/>
      <c r="H13" s="39"/>
      <c r="I13" s="39"/>
      <c r="J13" s="39"/>
      <c r="K13" s="39"/>
      <c r="L13" s="39"/>
      <c r="M13" s="39"/>
      <c r="N13" s="39"/>
      <c r="O13" s="39"/>
      <c r="P13" s="53"/>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row>
    <row r="14" spans="1:57" ht="15.75" x14ac:dyDescent="0.3">
      <c r="A14" s="17"/>
      <c r="B14" s="39"/>
      <c r="C14" s="44" t="s">
        <v>10</v>
      </c>
      <c r="D14" s="198"/>
      <c r="E14" s="51" t="s">
        <v>109</v>
      </c>
      <c r="F14" s="44" t="s">
        <v>88</v>
      </c>
      <c r="G14" s="39"/>
      <c r="H14" s="39"/>
      <c r="I14" s="39"/>
      <c r="J14" s="39"/>
      <c r="K14" s="442"/>
      <c r="L14" s="394"/>
      <c r="M14" s="39"/>
      <c r="N14" s="39"/>
      <c r="O14" s="39"/>
      <c r="P14" s="130"/>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row>
    <row r="15" spans="1:57" ht="3" customHeight="1" x14ac:dyDescent="0.3">
      <c r="A15" s="17"/>
      <c r="B15" s="39"/>
      <c r="C15" s="44"/>
      <c r="D15" s="44"/>
      <c r="E15" s="51"/>
      <c r="F15" s="39"/>
      <c r="G15" s="39"/>
      <c r="H15" s="39"/>
      <c r="I15" s="39"/>
      <c r="J15" s="39"/>
      <c r="K15" s="39"/>
      <c r="L15" s="39"/>
      <c r="M15" s="39"/>
      <c r="N15" s="39"/>
      <c r="O15" s="39"/>
      <c r="P15" s="51"/>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row>
    <row r="16" spans="1:57" ht="15.75" x14ac:dyDescent="0.3">
      <c r="A16" s="17"/>
      <c r="B16" s="39"/>
      <c r="C16" s="44" t="s">
        <v>108</v>
      </c>
      <c r="D16" s="198"/>
      <c r="E16" s="39"/>
      <c r="F16" s="44"/>
      <c r="G16" s="39"/>
      <c r="H16" s="39"/>
      <c r="I16" s="39"/>
      <c r="J16" s="39"/>
      <c r="K16" s="39"/>
      <c r="L16" s="39"/>
      <c r="M16" s="39"/>
      <c r="N16" s="39"/>
      <c r="O16" s="53"/>
      <c r="P16" s="51"/>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row>
    <row r="17" spans="1:57" ht="15.75" customHeight="1" thickBot="1" x14ac:dyDescent="0.35">
      <c r="A17" s="17"/>
      <c r="B17" s="39"/>
      <c r="C17" s="39"/>
      <c r="D17" s="39"/>
      <c r="E17" s="39"/>
      <c r="F17" s="39"/>
      <c r="G17" s="39"/>
      <c r="H17" s="39"/>
      <c r="I17" s="39"/>
      <c r="J17" s="39"/>
      <c r="K17" s="39"/>
      <c r="L17" s="39"/>
      <c r="M17" s="39"/>
      <c r="N17" s="39"/>
      <c r="O17" s="39"/>
      <c r="P17" s="39"/>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row>
    <row r="18" spans="1:57" ht="32.25" x14ac:dyDescent="0.35">
      <c r="A18" s="17"/>
      <c r="B18" s="161" t="s">
        <v>91</v>
      </c>
      <c r="C18" s="32" t="s">
        <v>8</v>
      </c>
      <c r="D18" s="59" t="s">
        <v>89</v>
      </c>
      <c r="E18" s="32" t="s">
        <v>15</v>
      </c>
      <c r="F18" s="159" t="s">
        <v>173</v>
      </c>
      <c r="G18" s="32" t="s">
        <v>7</v>
      </c>
      <c r="H18" s="185"/>
      <c r="I18" s="58" t="str">
        <f>C18</f>
        <v>Beräknad</v>
      </c>
      <c r="J18" s="58" t="str">
        <f>D18</f>
        <v>Uppmätt/ levererat</v>
      </c>
      <c r="K18" s="58" t="str">
        <f>E18</f>
        <v>Korrigering</v>
      </c>
      <c r="L18" s="58" t="str">
        <f>F18</f>
        <v>Verifierad</v>
      </c>
      <c r="M18" s="58" t="str">
        <f>G18</f>
        <v>Prognos</v>
      </c>
      <c r="N18" s="433" t="s">
        <v>3</v>
      </c>
      <c r="O18" s="434"/>
      <c r="P18" s="435"/>
      <c r="Q18" s="18"/>
      <c r="R18" s="18"/>
      <c r="S18" s="18"/>
      <c r="T18" s="18"/>
      <c r="U18" s="18"/>
      <c r="V18" s="18"/>
      <c r="W18" s="187"/>
      <c r="X18" s="187"/>
      <c r="Y18" s="187"/>
      <c r="Z18" s="187"/>
      <c r="AA18" s="187"/>
      <c r="AB18" s="187"/>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row>
    <row r="19" spans="1:57" ht="16.5" thickBot="1" x14ac:dyDescent="0.35">
      <c r="A19" s="17"/>
      <c r="B19" s="21"/>
      <c r="C19" s="35" t="s">
        <v>77</v>
      </c>
      <c r="D19" s="36" t="s">
        <v>77</v>
      </c>
      <c r="E19" s="33" t="s">
        <v>77</v>
      </c>
      <c r="F19" s="37" t="s">
        <v>77</v>
      </c>
      <c r="G19" s="35" t="s">
        <v>77</v>
      </c>
      <c r="H19" s="38"/>
      <c r="I19" s="33" t="s">
        <v>90</v>
      </c>
      <c r="J19" s="34" t="s">
        <v>90</v>
      </c>
      <c r="K19" s="34" t="s">
        <v>90</v>
      </c>
      <c r="L19" s="34" t="s">
        <v>90</v>
      </c>
      <c r="M19" s="34" t="s">
        <v>90</v>
      </c>
      <c r="N19" s="23"/>
      <c r="O19" s="22"/>
      <c r="P19" s="24"/>
      <c r="Q19" s="18"/>
      <c r="R19" s="18"/>
      <c r="S19" s="18"/>
      <c r="T19" s="18"/>
      <c r="U19" s="18"/>
      <c r="V19" s="18"/>
      <c r="W19" s="187"/>
      <c r="X19" s="187"/>
      <c r="Y19" s="187"/>
      <c r="Z19" s="187"/>
      <c r="AA19" s="187"/>
      <c r="AB19" s="187"/>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row>
    <row r="20" spans="1:57" ht="15.75" x14ac:dyDescent="0.3">
      <c r="A20" s="17"/>
      <c r="B20" s="46" t="s">
        <v>185</v>
      </c>
      <c r="C20" s="248"/>
      <c r="D20" s="247">
        <f>'Mätvärden värme'!F24</f>
        <v>0</v>
      </c>
      <c r="E20" s="247">
        <f>'Underlag-BBR'!C48+'Underlag-brukande'!G26+('Mätvärden värme'!H24-'Mätvärden värme'!F24)</f>
        <v>0</v>
      </c>
      <c r="F20" s="247">
        <f t="shared" ref="F20:F25" si="0">D20+E20</f>
        <v>0</v>
      </c>
      <c r="G20" s="248"/>
      <c r="H20" s="186"/>
      <c r="I20" s="231">
        <f t="shared" ref="I20:M25" si="1">C20/$D$10</f>
        <v>0</v>
      </c>
      <c r="J20" s="231">
        <f t="shared" si="1"/>
        <v>0</v>
      </c>
      <c r="K20" s="231">
        <f t="shared" si="1"/>
        <v>0</v>
      </c>
      <c r="L20" s="231">
        <f t="shared" si="1"/>
        <v>0</v>
      </c>
      <c r="M20" s="231">
        <f t="shared" si="1"/>
        <v>0</v>
      </c>
      <c r="N20" s="436"/>
      <c r="O20" s="437"/>
      <c r="P20" s="438"/>
      <c r="Q20" s="18"/>
      <c r="R20" s="18"/>
      <c r="S20" s="18"/>
      <c r="T20" s="18"/>
      <c r="U20" s="18"/>
      <c r="V20" s="18"/>
      <c r="W20" s="187"/>
      <c r="X20" s="187"/>
      <c r="Y20" s="187"/>
      <c r="Z20" s="187"/>
      <c r="AA20" s="187"/>
      <c r="AB20" s="187"/>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row>
    <row r="21" spans="1:57" ht="15.75" x14ac:dyDescent="0.3">
      <c r="A21" s="17"/>
      <c r="B21" s="46" t="s">
        <v>12</v>
      </c>
      <c r="C21" s="251"/>
      <c r="D21" s="250">
        <f>'Mätvärden värme'!E24</f>
        <v>0</v>
      </c>
      <c r="E21" s="250">
        <f>'Underlag-BBR'!$D$48+'Underlag-brukande'!G27</f>
        <v>0</v>
      </c>
      <c r="F21" s="247">
        <f t="shared" si="0"/>
        <v>0</v>
      </c>
      <c r="G21" s="251"/>
      <c r="H21" s="186"/>
      <c r="I21" s="231">
        <f t="shared" si="1"/>
        <v>0</v>
      </c>
      <c r="J21" s="231">
        <f t="shared" si="1"/>
        <v>0</v>
      </c>
      <c r="K21" s="231">
        <f t="shared" si="1"/>
        <v>0</v>
      </c>
      <c r="L21" s="231">
        <f t="shared" si="1"/>
        <v>0</v>
      </c>
      <c r="M21" s="231">
        <f t="shared" si="1"/>
        <v>0</v>
      </c>
      <c r="N21" s="439"/>
      <c r="O21" s="440"/>
      <c r="P21" s="441"/>
      <c r="Q21" s="18"/>
      <c r="R21" s="18"/>
      <c r="S21" s="18"/>
      <c r="T21" s="18"/>
      <c r="U21" s="18"/>
      <c r="V21" s="18"/>
      <c r="W21" s="187"/>
      <c r="X21" s="187"/>
      <c r="Y21" s="187"/>
      <c r="Z21" s="187"/>
      <c r="AA21" s="187"/>
      <c r="AB21" s="187"/>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row>
    <row r="22" spans="1:57" ht="15.75" x14ac:dyDescent="0.3">
      <c r="A22" s="17"/>
      <c r="B22" s="46" t="s">
        <v>172</v>
      </c>
      <c r="C22" s="251"/>
      <c r="D22" s="250">
        <f>'Mätvärden kyla'!C23</f>
        <v>0</v>
      </c>
      <c r="E22" s="252">
        <f>-'Mätvärden kyla'!$D$23</f>
        <v>0</v>
      </c>
      <c r="F22" s="247">
        <f t="shared" si="0"/>
        <v>0</v>
      </c>
      <c r="G22" s="251"/>
      <c r="H22" s="186"/>
      <c r="I22" s="231">
        <f t="shared" si="1"/>
        <v>0</v>
      </c>
      <c r="J22" s="231">
        <f t="shared" si="1"/>
        <v>0</v>
      </c>
      <c r="K22" s="231">
        <f t="shared" si="1"/>
        <v>0</v>
      </c>
      <c r="L22" s="231">
        <f t="shared" si="1"/>
        <v>0</v>
      </c>
      <c r="M22" s="231">
        <f t="shared" si="1"/>
        <v>0</v>
      </c>
      <c r="N22" s="439"/>
      <c r="O22" s="440"/>
      <c r="P22" s="441"/>
      <c r="Q22" s="18"/>
      <c r="R22" s="18"/>
      <c r="S22" s="18"/>
      <c r="T22" s="18"/>
      <c r="U22" s="18"/>
      <c r="V22" s="18"/>
      <c r="W22" s="187"/>
      <c r="X22" s="187"/>
      <c r="Y22" s="187"/>
      <c r="Z22" s="187"/>
      <c r="AA22" s="187"/>
      <c r="AB22" s="187"/>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row>
    <row r="23" spans="1:57" ht="15.75" x14ac:dyDescent="0.3">
      <c r="A23" s="17"/>
      <c r="B23" s="46" t="s">
        <v>180</v>
      </c>
      <c r="C23" s="251"/>
      <c r="D23" s="250">
        <f>'Mätvärden kyla'!E23</f>
        <v>0</v>
      </c>
      <c r="E23" s="250">
        <f>-'Mätvärden kyla'!F23</f>
        <v>0</v>
      </c>
      <c r="F23" s="247">
        <f t="shared" si="0"/>
        <v>0</v>
      </c>
      <c r="G23" s="251"/>
      <c r="H23" s="186"/>
      <c r="I23" s="231">
        <f t="shared" si="1"/>
        <v>0</v>
      </c>
      <c r="J23" s="231">
        <f t="shared" si="1"/>
        <v>0</v>
      </c>
      <c r="K23" s="231">
        <f t="shared" si="1"/>
        <v>0</v>
      </c>
      <c r="L23" s="231">
        <f t="shared" si="1"/>
        <v>0</v>
      </c>
      <c r="M23" s="231">
        <f t="shared" si="1"/>
        <v>0</v>
      </c>
      <c r="N23" s="439"/>
      <c r="O23" s="440"/>
      <c r="P23" s="441"/>
      <c r="Q23" s="18"/>
      <c r="R23" s="18"/>
      <c r="S23" s="18"/>
      <c r="T23" s="18"/>
      <c r="U23" s="18"/>
      <c r="V23" s="18"/>
      <c r="W23" s="187"/>
      <c r="X23" s="187"/>
      <c r="Y23" s="187"/>
      <c r="Z23" s="187"/>
      <c r="AA23" s="187"/>
      <c r="AB23" s="187"/>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row>
    <row r="24" spans="1:57" ht="15.75" x14ac:dyDescent="0.3">
      <c r="A24" s="17"/>
      <c r="B24" s="46" t="s">
        <v>179</v>
      </c>
      <c r="C24" s="251"/>
      <c r="D24" s="250">
        <f>'Mätvärden kyla'!E23</f>
        <v>0</v>
      </c>
      <c r="E24" s="250">
        <f>-'Mätvärden kyla'!F23+('Mätvärden kyla'!E23-'Mätvärden kyla'!F23)*2</f>
        <v>0</v>
      </c>
      <c r="F24" s="247">
        <f t="shared" si="0"/>
        <v>0</v>
      </c>
      <c r="G24" s="251"/>
      <c r="H24" s="186"/>
      <c r="I24" s="231">
        <f t="shared" si="1"/>
        <v>0</v>
      </c>
      <c r="J24" s="231">
        <f t="shared" si="1"/>
        <v>0</v>
      </c>
      <c r="K24" s="231">
        <f t="shared" si="1"/>
        <v>0</v>
      </c>
      <c r="L24" s="231">
        <f t="shared" si="1"/>
        <v>0</v>
      </c>
      <c r="M24" s="231">
        <f t="shared" si="1"/>
        <v>0</v>
      </c>
      <c r="N24" s="439"/>
      <c r="O24" s="440"/>
      <c r="P24" s="441"/>
      <c r="Q24" s="18"/>
      <c r="R24" s="18"/>
      <c r="S24" s="18"/>
      <c r="T24" s="18"/>
      <c r="U24" s="18"/>
      <c r="V24" s="18"/>
      <c r="W24" s="187"/>
      <c r="X24" s="187"/>
      <c r="Y24" s="187"/>
      <c r="Z24" s="187"/>
      <c r="AA24" s="187"/>
      <c r="AB24" s="187"/>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row>
    <row r="25" spans="1:57" ht="15.75" x14ac:dyDescent="0.3">
      <c r="A25" s="17"/>
      <c r="B25" s="46" t="s">
        <v>182</v>
      </c>
      <c r="C25" s="251"/>
      <c r="D25" s="250">
        <f>'Mätvärden el'!F23</f>
        <v>0</v>
      </c>
      <c r="E25" s="250">
        <f>'Underlag-BBR'!$F$48+'Underlag-brukande'!G30</f>
        <v>0</v>
      </c>
      <c r="F25" s="247">
        <f t="shared" si="0"/>
        <v>0</v>
      </c>
      <c r="G25" s="251"/>
      <c r="H25" s="186"/>
      <c r="I25" s="231">
        <f t="shared" si="1"/>
        <v>0</v>
      </c>
      <c r="J25" s="231">
        <f t="shared" si="1"/>
        <v>0</v>
      </c>
      <c r="K25" s="231">
        <f t="shared" si="1"/>
        <v>0</v>
      </c>
      <c r="L25" s="231">
        <f t="shared" si="1"/>
        <v>0</v>
      </c>
      <c r="M25" s="231">
        <f t="shared" si="1"/>
        <v>0</v>
      </c>
      <c r="N25" s="439"/>
      <c r="O25" s="440"/>
      <c r="P25" s="441"/>
      <c r="Q25" s="18"/>
      <c r="R25" s="18"/>
      <c r="S25" s="18"/>
      <c r="T25" s="18"/>
      <c r="U25" s="18"/>
      <c r="V25" s="18"/>
      <c r="W25" s="187"/>
      <c r="X25" s="187"/>
      <c r="Y25" s="187"/>
      <c r="Z25" s="187"/>
      <c r="AA25" s="187"/>
      <c r="AB25" s="187"/>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row>
    <row r="26" spans="1:57" ht="3" customHeight="1" x14ac:dyDescent="0.3">
      <c r="A26" s="17"/>
      <c r="B26" s="46"/>
      <c r="C26" s="254"/>
      <c r="D26" s="254"/>
      <c r="E26" s="254"/>
      <c r="F26" s="254"/>
      <c r="G26" s="254"/>
      <c r="H26" s="186"/>
      <c r="I26" s="232"/>
      <c r="J26" s="232"/>
      <c r="K26" s="232"/>
      <c r="L26" s="232"/>
      <c r="M26" s="232"/>
      <c r="N26" s="363"/>
      <c r="O26" s="364"/>
      <c r="P26" s="365"/>
      <c r="Q26" s="18"/>
      <c r="R26" s="18"/>
      <c r="S26" s="18"/>
      <c r="T26" s="18"/>
      <c r="U26" s="18"/>
      <c r="V26" s="18"/>
      <c r="W26" s="187"/>
      <c r="X26" s="187"/>
      <c r="Y26" s="187"/>
      <c r="Z26" s="187"/>
      <c r="AA26" s="187"/>
      <c r="AB26" s="187"/>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row>
    <row r="27" spans="1:57" ht="15.75" x14ac:dyDescent="0.3">
      <c r="A27" s="17"/>
      <c r="B27" s="54" t="s">
        <v>69</v>
      </c>
      <c r="C27" s="250">
        <f>I27*D10</f>
        <v>0</v>
      </c>
      <c r="D27" s="250">
        <f>J27*D10</f>
        <v>0</v>
      </c>
      <c r="E27" s="256"/>
      <c r="F27" s="256"/>
      <c r="G27" s="256"/>
      <c r="H27" s="131" t="e">
        <f>#REF!+#REF!</f>
        <v>#REF!</v>
      </c>
      <c r="I27" s="319">
        <f>'Underlag-BBR'!G11</f>
        <v>0</v>
      </c>
      <c r="J27" s="319">
        <f>'Underlag-BBR'!G12</f>
        <v>0</v>
      </c>
      <c r="K27" s="234"/>
      <c r="L27" s="234"/>
      <c r="M27" s="234"/>
      <c r="N27" s="439"/>
      <c r="O27" s="440"/>
      <c r="P27" s="441"/>
      <c r="Q27" s="18"/>
      <c r="R27" s="18"/>
      <c r="S27" s="18"/>
      <c r="T27" s="18"/>
      <c r="U27" s="18"/>
      <c r="V27" s="18"/>
      <c r="W27" s="187"/>
      <c r="X27" s="187"/>
      <c r="Y27" s="187"/>
      <c r="Z27" s="187"/>
      <c r="AA27" s="187"/>
      <c r="AB27" s="187"/>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row>
    <row r="28" spans="1:57" ht="3" customHeight="1" x14ac:dyDescent="0.3">
      <c r="A28" s="17"/>
      <c r="B28" s="55"/>
      <c r="C28" s="254"/>
      <c r="D28" s="254"/>
      <c r="E28" s="254"/>
      <c r="F28" s="254"/>
      <c r="G28" s="254"/>
      <c r="H28" s="186"/>
      <c r="I28" s="232"/>
      <c r="J28" s="232"/>
      <c r="K28" s="232"/>
      <c r="L28" s="232"/>
      <c r="M28" s="232"/>
      <c r="N28" s="446"/>
      <c r="O28" s="447"/>
      <c r="P28" s="448"/>
      <c r="Q28" s="18"/>
      <c r="R28" s="18"/>
      <c r="S28" s="18"/>
      <c r="T28" s="18"/>
      <c r="U28" s="18"/>
      <c r="V28" s="18"/>
      <c r="W28" s="187"/>
      <c r="X28" s="187"/>
      <c r="Y28" s="187"/>
      <c r="Z28" s="187"/>
      <c r="AA28" s="187"/>
      <c r="AB28" s="187"/>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row>
    <row r="29" spans="1:57" ht="15.75" x14ac:dyDescent="0.3">
      <c r="A29" s="17"/>
      <c r="B29" s="46" t="s">
        <v>186</v>
      </c>
      <c r="C29" s="263"/>
      <c r="D29" s="264">
        <f>'Mätvärden el'!H23</f>
        <v>0</v>
      </c>
      <c r="E29" s="264">
        <f>'Underlag-BBR'!$G$48+'Underlag-brukande'!G31</f>
        <v>0</v>
      </c>
      <c r="F29" s="264">
        <f>D29+E29</f>
        <v>0</v>
      </c>
      <c r="G29" s="263"/>
      <c r="H29" s="186"/>
      <c r="I29" s="235">
        <f>C29/$D$10</f>
        <v>0</v>
      </c>
      <c r="J29" s="235">
        <f>D29/$D$10</f>
        <v>0</v>
      </c>
      <c r="K29" s="235">
        <f>E29/$D$10</f>
        <v>0</v>
      </c>
      <c r="L29" s="235">
        <f>F29/$D$10</f>
        <v>0</v>
      </c>
      <c r="M29" s="235">
        <f>G29/$D$10</f>
        <v>0</v>
      </c>
      <c r="N29" s="439" t="s">
        <v>49</v>
      </c>
      <c r="O29" s="440"/>
      <c r="P29" s="441"/>
      <c r="Q29" s="18"/>
      <c r="R29" s="18"/>
      <c r="S29" s="18"/>
      <c r="T29" s="18"/>
      <c r="U29" s="18"/>
      <c r="V29" s="18"/>
      <c r="W29" s="187"/>
      <c r="X29" s="187"/>
      <c r="Y29" s="187"/>
      <c r="Z29" s="188" t="s">
        <v>188</v>
      </c>
      <c r="AA29" s="188" t="s">
        <v>193</v>
      </c>
      <c r="AB29" s="163"/>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row>
    <row r="30" spans="1:57" ht="15.75" x14ac:dyDescent="0.3">
      <c r="A30" s="17"/>
      <c r="B30" s="46" t="s">
        <v>199</v>
      </c>
      <c r="C30" s="263"/>
      <c r="D30" s="264">
        <f>'Mätvärden kyla'!G23</f>
        <v>0</v>
      </c>
      <c r="E30" s="257"/>
      <c r="F30" s="257"/>
      <c r="G30" s="263"/>
      <c r="H30" s="186"/>
      <c r="I30" s="235">
        <f>C30/$D$10</f>
        <v>0</v>
      </c>
      <c r="J30" s="235">
        <f>D30/$D$10</f>
        <v>0</v>
      </c>
      <c r="K30" s="236"/>
      <c r="L30" s="236"/>
      <c r="M30" s="235">
        <f>G30/$D$10</f>
        <v>0</v>
      </c>
      <c r="N30" s="439" t="s">
        <v>49</v>
      </c>
      <c r="O30" s="440"/>
      <c r="P30" s="441"/>
      <c r="Q30" s="18"/>
      <c r="R30" s="18"/>
      <c r="S30" s="18"/>
      <c r="T30" s="18"/>
      <c r="U30" s="18"/>
      <c r="V30" s="18"/>
      <c r="W30" s="187"/>
      <c r="X30" s="187"/>
      <c r="Y30" s="187"/>
      <c r="Z30" s="188"/>
      <c r="AA30" s="188"/>
      <c r="AB30" s="163"/>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row>
    <row r="31" spans="1:57" ht="15.75" x14ac:dyDescent="0.3">
      <c r="A31" s="17"/>
      <c r="B31" s="46" t="s">
        <v>169</v>
      </c>
      <c r="C31" s="251"/>
      <c r="D31" s="250">
        <f>'Mätvärden el'!G23</f>
        <v>0</v>
      </c>
      <c r="E31" s="257"/>
      <c r="F31" s="257"/>
      <c r="G31" s="251"/>
      <c r="H31" s="131"/>
      <c r="I31" s="235">
        <f t="shared" ref="I31:J33" si="2">C31/$D$10</f>
        <v>0</v>
      </c>
      <c r="J31" s="235">
        <f t="shared" si="2"/>
        <v>0</v>
      </c>
      <c r="K31" s="236"/>
      <c r="L31" s="236"/>
      <c r="M31" s="235">
        <f>G31/$D$10</f>
        <v>0</v>
      </c>
      <c r="N31" s="452" t="s">
        <v>49</v>
      </c>
      <c r="O31" s="453"/>
      <c r="P31" s="454"/>
      <c r="Q31" s="18"/>
      <c r="R31" s="18"/>
      <c r="S31" s="18"/>
      <c r="T31" s="18"/>
      <c r="U31" s="18"/>
      <c r="V31" s="18"/>
      <c r="W31" s="187"/>
      <c r="X31" s="187"/>
      <c r="Y31" s="187"/>
      <c r="Z31" s="188" t="s">
        <v>191</v>
      </c>
      <c r="AA31" s="188" t="s">
        <v>194</v>
      </c>
      <c r="AB31" s="163"/>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row>
    <row r="32" spans="1:57" ht="16.5" thickBot="1" x14ac:dyDescent="0.35">
      <c r="A32" s="17"/>
      <c r="B32" s="46" t="s">
        <v>184</v>
      </c>
      <c r="C32" s="261"/>
      <c r="D32" s="259">
        <f>'Mätvärden värme'!I24</f>
        <v>0</v>
      </c>
      <c r="E32" s="260"/>
      <c r="F32" s="260"/>
      <c r="G32" s="261"/>
      <c r="H32" s="165"/>
      <c r="I32" s="237">
        <f t="shared" si="2"/>
        <v>0</v>
      </c>
      <c r="J32" s="237">
        <f t="shared" si="2"/>
        <v>0</v>
      </c>
      <c r="K32" s="238"/>
      <c r="L32" s="238"/>
      <c r="M32" s="237">
        <f>G32/$D$10</f>
        <v>0</v>
      </c>
      <c r="N32" s="446" t="s">
        <v>49</v>
      </c>
      <c r="O32" s="447"/>
      <c r="P32" s="448"/>
      <c r="Q32" s="18"/>
      <c r="R32" s="18"/>
      <c r="S32" s="18"/>
      <c r="T32" s="18"/>
      <c r="U32" s="18"/>
      <c r="V32" s="18"/>
      <c r="W32" s="187"/>
      <c r="X32" s="187"/>
      <c r="Y32" s="187"/>
      <c r="Z32" s="188" t="s">
        <v>192</v>
      </c>
      <c r="AA32" s="188" t="s">
        <v>195</v>
      </c>
      <c r="AB32" s="163"/>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row>
    <row r="33" spans="1:57" ht="16.5" thickBot="1" x14ac:dyDescent="0.35">
      <c r="A33" s="17"/>
      <c r="B33" s="56" t="s">
        <v>11</v>
      </c>
      <c r="C33" s="265">
        <f>SUM(C20:C25)</f>
        <v>0</v>
      </c>
      <c r="D33" s="265">
        <f>SUM(D20:D25)</f>
        <v>0</v>
      </c>
      <c r="E33" s="265">
        <f>SUM(E20:E25)</f>
        <v>0</v>
      </c>
      <c r="F33" s="265">
        <f>SUM(F20:F25)</f>
        <v>0</v>
      </c>
      <c r="G33" s="265">
        <f>SUM(G20:G25)</f>
        <v>0</v>
      </c>
      <c r="H33" s="74"/>
      <c r="I33" s="239">
        <f t="shared" si="2"/>
        <v>0</v>
      </c>
      <c r="J33" s="239">
        <f t="shared" si="2"/>
        <v>0</v>
      </c>
      <c r="K33" s="239">
        <f>E33/$D$10</f>
        <v>0</v>
      </c>
      <c r="L33" s="239">
        <f>F33/$D$10</f>
        <v>0</v>
      </c>
      <c r="M33" s="239">
        <f>G33/$D$10</f>
        <v>0</v>
      </c>
      <c r="N33" s="449"/>
      <c r="O33" s="450"/>
      <c r="P33" s="451"/>
      <c r="Q33" s="18"/>
      <c r="R33" s="18"/>
      <c r="S33" s="18"/>
      <c r="T33" s="18"/>
      <c r="U33" s="18"/>
      <c r="V33" s="18"/>
      <c r="W33" s="187"/>
      <c r="X33" s="187"/>
      <c r="Y33" s="187"/>
      <c r="Z33" s="188" t="s">
        <v>190</v>
      </c>
      <c r="AA33" s="188" t="s">
        <v>196</v>
      </c>
      <c r="AB33" s="163"/>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row>
    <row r="34" spans="1:57" ht="15.75" thickBot="1" x14ac:dyDescent="0.3">
      <c r="A34" s="17"/>
      <c r="B34" s="18"/>
      <c r="C34" s="18"/>
      <c r="D34" s="18"/>
      <c r="E34" s="18"/>
      <c r="F34" s="18"/>
      <c r="G34" s="18"/>
      <c r="H34" s="18"/>
      <c r="I34" s="18"/>
      <c r="J34" s="18"/>
      <c r="K34" s="18"/>
      <c r="L34" s="18"/>
      <c r="M34" s="18"/>
      <c r="N34" s="18"/>
      <c r="O34" s="18"/>
      <c r="P34" s="18"/>
      <c r="Q34" s="18"/>
      <c r="R34" s="18"/>
      <c r="S34" s="18"/>
      <c r="T34" s="18"/>
      <c r="U34" s="18"/>
      <c r="V34" s="18"/>
      <c r="W34" s="187"/>
      <c r="X34" s="187"/>
      <c r="Y34" s="187"/>
      <c r="Z34" s="188" t="s">
        <v>189</v>
      </c>
      <c r="AA34" s="188" t="s">
        <v>197</v>
      </c>
      <c r="AB34" s="163"/>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row>
    <row r="35" spans="1:57" ht="32.25" x14ac:dyDescent="0.35">
      <c r="A35" s="17"/>
      <c r="B35" s="161" t="s">
        <v>92</v>
      </c>
      <c r="C35" s="32" t="s">
        <v>8</v>
      </c>
      <c r="D35" s="32" t="s">
        <v>89</v>
      </c>
      <c r="E35" s="32" t="s">
        <v>15</v>
      </c>
      <c r="F35" s="32" t="s">
        <v>173</v>
      </c>
      <c r="G35" s="32" t="s">
        <v>7</v>
      </c>
      <c r="H35" s="32"/>
      <c r="I35" s="32" t="str">
        <f>C35</f>
        <v>Beräknad</v>
      </c>
      <c r="J35" s="32" t="str">
        <f>D35</f>
        <v>Uppmätt/ levererat</v>
      </c>
      <c r="K35" s="32" t="str">
        <f>E35</f>
        <v>Korrigering</v>
      </c>
      <c r="L35" s="32" t="str">
        <f>F35</f>
        <v>Verifierad</v>
      </c>
      <c r="M35" s="32" t="str">
        <f>G35</f>
        <v>Prognos</v>
      </c>
      <c r="N35" s="455" t="s">
        <v>3</v>
      </c>
      <c r="O35" s="455"/>
      <c r="P35" s="456"/>
      <c r="Q35" s="18"/>
      <c r="R35" s="18"/>
      <c r="S35" s="18"/>
      <c r="T35" s="18"/>
      <c r="U35" s="18"/>
      <c r="V35" s="18"/>
      <c r="W35" s="187"/>
      <c r="X35" s="187"/>
      <c r="Y35" s="187"/>
      <c r="Z35" s="163"/>
      <c r="AA35" s="188" t="s">
        <v>50</v>
      </c>
      <c r="AB35" s="163"/>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row>
    <row r="36" spans="1:57" ht="16.5" thickBot="1" x14ac:dyDescent="0.35">
      <c r="A36" s="17"/>
      <c r="B36" s="181"/>
      <c r="C36" s="33" t="s">
        <v>77</v>
      </c>
      <c r="D36" s="33" t="s">
        <v>77</v>
      </c>
      <c r="E36" s="33" t="s">
        <v>77</v>
      </c>
      <c r="F36" s="33" t="s">
        <v>77</v>
      </c>
      <c r="G36" s="33" t="s">
        <v>77</v>
      </c>
      <c r="H36" s="33"/>
      <c r="I36" s="33" t="s">
        <v>90</v>
      </c>
      <c r="J36" s="34" t="s">
        <v>90</v>
      </c>
      <c r="K36" s="34" t="s">
        <v>90</v>
      </c>
      <c r="L36" s="34" t="s">
        <v>90</v>
      </c>
      <c r="M36" s="34" t="s">
        <v>90</v>
      </c>
      <c r="N36" s="443"/>
      <c r="O36" s="444"/>
      <c r="P36" s="445"/>
      <c r="Q36" s="18"/>
      <c r="R36" s="18"/>
      <c r="S36" s="18"/>
      <c r="T36" s="18"/>
      <c r="U36" s="18"/>
      <c r="V36" s="18"/>
      <c r="W36" s="187"/>
      <c r="X36" s="187"/>
      <c r="Y36" s="187"/>
      <c r="Z36" s="187"/>
      <c r="AA36" s="187"/>
      <c r="AB36" s="187"/>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row>
    <row r="37" spans="1:57" ht="15.75" x14ac:dyDescent="0.3">
      <c r="A37" s="17"/>
      <c r="B37" s="183" t="s">
        <v>185</v>
      </c>
      <c r="C37" s="246"/>
      <c r="D37" s="247">
        <f>'Mätvärden värme'!F37</f>
        <v>0</v>
      </c>
      <c r="E37" s="247">
        <f>'Underlag-BBR'!C66+'Underlag-brukande'!G54+('Mätvärden värme'!H37-'Mätvärden värme'!F37)</f>
        <v>0</v>
      </c>
      <c r="F37" s="247">
        <f t="shared" ref="F37:F42" si="3">D37+E37</f>
        <v>0</v>
      </c>
      <c r="G37" s="248"/>
      <c r="H37" s="164"/>
      <c r="I37" s="231">
        <f t="shared" ref="I37:M42" si="4">C37/$D$10</f>
        <v>0</v>
      </c>
      <c r="J37" s="231">
        <f t="shared" si="4"/>
        <v>0</v>
      </c>
      <c r="K37" s="231">
        <f t="shared" si="4"/>
        <v>0</v>
      </c>
      <c r="L37" s="231">
        <f t="shared" si="4"/>
        <v>0</v>
      </c>
      <c r="M37" s="240">
        <f t="shared" si="4"/>
        <v>0</v>
      </c>
      <c r="N37" s="436"/>
      <c r="O37" s="437"/>
      <c r="P37" s="438"/>
      <c r="Q37" s="18"/>
      <c r="R37" s="18"/>
      <c r="S37" s="18"/>
      <c r="T37" s="18"/>
      <c r="U37" s="18"/>
      <c r="V37" s="18"/>
      <c r="W37" s="187"/>
      <c r="X37" s="187"/>
      <c r="Y37" s="187"/>
      <c r="Z37" s="187"/>
      <c r="AA37" s="187"/>
      <c r="AB37" s="187"/>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row>
    <row r="38" spans="1:57" ht="15.75" x14ac:dyDescent="0.3">
      <c r="A38" s="18"/>
      <c r="B38" s="54" t="s">
        <v>12</v>
      </c>
      <c r="C38" s="249"/>
      <c r="D38" s="250">
        <f>'Mätvärden värme'!E37</f>
        <v>0</v>
      </c>
      <c r="E38" s="250">
        <f>'Underlag-BBR'!$D$66+'Underlag-brukande'!G55</f>
        <v>0</v>
      </c>
      <c r="F38" s="250">
        <f t="shared" si="3"/>
        <v>0</v>
      </c>
      <c r="G38" s="251"/>
      <c r="H38" s="131"/>
      <c r="I38" s="233">
        <f t="shared" si="4"/>
        <v>0</v>
      </c>
      <c r="J38" s="233">
        <f t="shared" si="4"/>
        <v>0</v>
      </c>
      <c r="K38" s="233">
        <f t="shared" si="4"/>
        <v>0</v>
      </c>
      <c r="L38" s="233">
        <f t="shared" si="4"/>
        <v>0</v>
      </c>
      <c r="M38" s="241">
        <f t="shared" si="4"/>
        <v>0</v>
      </c>
      <c r="N38" s="452"/>
      <c r="O38" s="453"/>
      <c r="P38" s="454"/>
      <c r="Q38" s="18"/>
      <c r="R38" s="18"/>
      <c r="S38" s="18"/>
      <c r="T38" s="18"/>
      <c r="U38" s="18"/>
      <c r="V38" s="18"/>
      <c r="W38" s="187"/>
      <c r="X38" s="187"/>
      <c r="Y38" s="187"/>
      <c r="Z38" s="187"/>
      <c r="AA38" s="187"/>
      <c r="AB38" s="187"/>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row>
    <row r="39" spans="1:57" ht="15.75" x14ac:dyDescent="0.3">
      <c r="A39" s="18"/>
      <c r="B39" s="54" t="s">
        <v>172</v>
      </c>
      <c r="C39" s="249"/>
      <c r="D39" s="250">
        <f>'Mätvärden kyla'!C36</f>
        <v>0</v>
      </c>
      <c r="E39" s="252">
        <f>-'Mätvärden kyla'!D36</f>
        <v>0</v>
      </c>
      <c r="F39" s="250">
        <f t="shared" si="3"/>
        <v>0</v>
      </c>
      <c r="G39" s="251"/>
      <c r="H39" s="131"/>
      <c r="I39" s="233">
        <f t="shared" si="4"/>
        <v>0</v>
      </c>
      <c r="J39" s="233">
        <f t="shared" si="4"/>
        <v>0</v>
      </c>
      <c r="K39" s="233">
        <f t="shared" si="4"/>
        <v>0</v>
      </c>
      <c r="L39" s="233">
        <f t="shared" si="4"/>
        <v>0</v>
      </c>
      <c r="M39" s="241">
        <f t="shared" si="4"/>
        <v>0</v>
      </c>
      <c r="N39" s="452"/>
      <c r="O39" s="453"/>
      <c r="P39" s="454"/>
      <c r="Q39" s="18"/>
      <c r="R39" s="18"/>
      <c r="S39" s="18"/>
      <c r="T39" s="18"/>
      <c r="U39" s="18"/>
      <c r="V39" s="18"/>
      <c r="W39" s="187"/>
      <c r="X39" s="187"/>
      <c r="Y39" s="187"/>
      <c r="Z39" s="187"/>
      <c r="AA39" s="187"/>
      <c r="AB39" s="187"/>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row>
    <row r="40" spans="1:57" ht="15.75" x14ac:dyDescent="0.3">
      <c r="A40" s="18"/>
      <c r="B40" s="54" t="s">
        <v>180</v>
      </c>
      <c r="C40" s="249"/>
      <c r="D40" s="250">
        <f>'Mätvärden kyla'!E36</f>
        <v>0</v>
      </c>
      <c r="E40" s="250">
        <f>-'Mätvärden kyla'!F36</f>
        <v>0</v>
      </c>
      <c r="F40" s="250">
        <f t="shared" si="3"/>
        <v>0</v>
      </c>
      <c r="G40" s="251"/>
      <c r="H40" s="131"/>
      <c r="I40" s="233">
        <f t="shared" si="4"/>
        <v>0</v>
      </c>
      <c r="J40" s="233">
        <f t="shared" si="4"/>
        <v>0</v>
      </c>
      <c r="K40" s="233">
        <f t="shared" si="4"/>
        <v>0</v>
      </c>
      <c r="L40" s="233">
        <f t="shared" si="4"/>
        <v>0</v>
      </c>
      <c r="M40" s="241">
        <f t="shared" si="4"/>
        <v>0</v>
      </c>
      <c r="N40" s="452"/>
      <c r="O40" s="453"/>
      <c r="P40" s="454"/>
      <c r="Q40" s="18"/>
      <c r="R40" s="18"/>
      <c r="S40" s="18"/>
      <c r="T40" s="18"/>
      <c r="U40" s="18"/>
      <c r="V40" s="18"/>
      <c r="W40" s="187"/>
      <c r="X40" s="187"/>
      <c r="Y40" s="187"/>
      <c r="Z40" s="187"/>
      <c r="AA40" s="187"/>
      <c r="AB40" s="187"/>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row>
    <row r="41" spans="1:57" ht="15.75" x14ac:dyDescent="0.3">
      <c r="A41" s="18"/>
      <c r="B41" s="54" t="s">
        <v>179</v>
      </c>
      <c r="C41" s="249"/>
      <c r="D41" s="250">
        <f>'Mätvärden kyla'!E36</f>
        <v>0</v>
      </c>
      <c r="E41" s="250">
        <f>-'Mätvärden kyla'!F36+('Mätvärden kyla'!E36-'Mätvärden kyla'!F36)*2</f>
        <v>0</v>
      </c>
      <c r="F41" s="250">
        <f t="shared" si="3"/>
        <v>0</v>
      </c>
      <c r="G41" s="251"/>
      <c r="H41" s="131"/>
      <c r="I41" s="233">
        <f t="shared" si="4"/>
        <v>0</v>
      </c>
      <c r="J41" s="233">
        <f t="shared" si="4"/>
        <v>0</v>
      </c>
      <c r="K41" s="233">
        <f t="shared" si="4"/>
        <v>0</v>
      </c>
      <c r="L41" s="233">
        <f t="shared" si="4"/>
        <v>0</v>
      </c>
      <c r="M41" s="241">
        <f t="shared" si="4"/>
        <v>0</v>
      </c>
      <c r="N41" s="439"/>
      <c r="O41" s="440"/>
      <c r="P41" s="441"/>
      <c r="Q41" s="18"/>
      <c r="R41" s="18"/>
      <c r="S41" s="18"/>
      <c r="T41" s="18"/>
      <c r="U41" s="18"/>
      <c r="V41" s="18"/>
      <c r="W41" s="187"/>
      <c r="X41" s="187"/>
      <c r="Y41" s="187"/>
      <c r="Z41" s="187"/>
      <c r="AA41" s="187"/>
      <c r="AB41" s="187"/>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row>
    <row r="42" spans="1:57" ht="16.5" customHeight="1" x14ac:dyDescent="0.3">
      <c r="A42" s="18"/>
      <c r="B42" s="54" t="s">
        <v>182</v>
      </c>
      <c r="C42" s="249"/>
      <c r="D42" s="250">
        <f>'Mätvärden el'!F36</f>
        <v>0</v>
      </c>
      <c r="E42" s="250">
        <f>'Underlag-BBR'!$F$66+'Underlag-brukande'!G58</f>
        <v>0</v>
      </c>
      <c r="F42" s="250">
        <f t="shared" si="3"/>
        <v>0</v>
      </c>
      <c r="G42" s="251"/>
      <c r="H42" s="131"/>
      <c r="I42" s="233">
        <f t="shared" si="4"/>
        <v>0</v>
      </c>
      <c r="J42" s="233">
        <f t="shared" si="4"/>
        <v>0</v>
      </c>
      <c r="K42" s="233">
        <f t="shared" si="4"/>
        <v>0</v>
      </c>
      <c r="L42" s="233">
        <f t="shared" si="4"/>
        <v>0</v>
      </c>
      <c r="M42" s="241">
        <f t="shared" si="4"/>
        <v>0</v>
      </c>
      <c r="N42" s="452"/>
      <c r="O42" s="453"/>
      <c r="P42" s="454"/>
      <c r="Q42" s="18"/>
      <c r="R42" s="18"/>
      <c r="S42" s="18"/>
      <c r="T42" s="18"/>
      <c r="U42" s="18"/>
      <c r="V42" s="18"/>
      <c r="W42" s="187"/>
      <c r="X42" s="187"/>
      <c r="Y42" s="187"/>
      <c r="Z42" s="187"/>
      <c r="AA42" s="187"/>
      <c r="AB42" s="187"/>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row>
    <row r="43" spans="1:57" ht="3" customHeight="1" x14ac:dyDescent="0.3">
      <c r="A43" s="18"/>
      <c r="B43" s="54"/>
      <c r="C43" s="253"/>
      <c r="D43" s="254"/>
      <c r="E43" s="254"/>
      <c r="F43" s="254"/>
      <c r="G43" s="254"/>
      <c r="H43" s="131"/>
      <c r="I43" s="232"/>
      <c r="J43" s="232"/>
      <c r="K43" s="232"/>
      <c r="L43" s="232"/>
      <c r="M43" s="242"/>
      <c r="N43" s="457"/>
      <c r="O43" s="458"/>
      <c r="P43" s="459"/>
      <c r="Q43" s="18"/>
      <c r="R43" s="18"/>
      <c r="S43" s="18"/>
      <c r="T43" s="18"/>
      <c r="U43" s="18"/>
      <c r="V43" s="18"/>
      <c r="W43" s="187"/>
      <c r="X43" s="187"/>
      <c r="Y43" s="187"/>
      <c r="Z43" s="187"/>
      <c r="AA43" s="187"/>
      <c r="AB43" s="187"/>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row>
    <row r="44" spans="1:57" ht="15.75" customHeight="1" x14ac:dyDescent="0.3">
      <c r="A44" s="18"/>
      <c r="B44" s="54" t="s">
        <v>69</v>
      </c>
      <c r="C44" s="255">
        <f>I44*D10</f>
        <v>0</v>
      </c>
      <c r="D44" s="250">
        <f>J44*D10</f>
        <v>0</v>
      </c>
      <c r="E44" s="256"/>
      <c r="F44" s="256"/>
      <c r="G44" s="256"/>
      <c r="H44" s="131" t="e">
        <f>#REF!+#REF!</f>
        <v>#REF!</v>
      </c>
      <c r="I44" s="319">
        <f>'Underlag-BBR'!G11</f>
        <v>0</v>
      </c>
      <c r="J44" s="319">
        <f>'Underlag-BBR'!G13</f>
        <v>0</v>
      </c>
      <c r="K44" s="234"/>
      <c r="L44" s="234"/>
      <c r="M44" s="243"/>
      <c r="N44" s="452"/>
      <c r="O44" s="453"/>
      <c r="P44" s="454"/>
      <c r="Q44" s="18"/>
      <c r="R44" s="18"/>
      <c r="S44" s="18"/>
      <c r="T44" s="18"/>
      <c r="U44" s="18"/>
      <c r="V44" s="18"/>
      <c r="W44" s="187"/>
      <c r="X44" s="187"/>
      <c r="Y44" s="187"/>
      <c r="Z44" s="187"/>
      <c r="AA44" s="187"/>
      <c r="AB44" s="187"/>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row>
    <row r="45" spans="1:57" ht="3" customHeight="1" x14ac:dyDescent="0.3">
      <c r="A45" s="18"/>
      <c r="B45" s="55"/>
      <c r="C45" s="253"/>
      <c r="D45" s="254"/>
      <c r="E45" s="254"/>
      <c r="F45" s="254"/>
      <c r="G45" s="254"/>
      <c r="H45" s="131"/>
      <c r="I45" s="232"/>
      <c r="J45" s="232"/>
      <c r="K45" s="232"/>
      <c r="L45" s="232"/>
      <c r="M45" s="242"/>
      <c r="N45" s="439"/>
      <c r="O45" s="440"/>
      <c r="P45" s="441"/>
      <c r="Q45" s="18"/>
      <c r="R45" s="18"/>
      <c r="S45" s="18"/>
      <c r="T45" s="18"/>
      <c r="U45" s="18"/>
      <c r="V45" s="18"/>
      <c r="W45" s="187"/>
      <c r="X45" s="187"/>
      <c r="Y45" s="187"/>
      <c r="Z45" s="187"/>
      <c r="AA45" s="187"/>
      <c r="AB45" s="187"/>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row>
    <row r="46" spans="1:57" ht="15.75" x14ac:dyDescent="0.3">
      <c r="A46" s="18"/>
      <c r="B46" s="54" t="s">
        <v>186</v>
      </c>
      <c r="C46" s="249"/>
      <c r="D46" s="250">
        <f>'Mätvärden el'!H36</f>
        <v>0</v>
      </c>
      <c r="E46" s="250">
        <f>'Underlag-BBR'!$G$66+'Underlag-brukande'!G59</f>
        <v>0</v>
      </c>
      <c r="F46" s="250">
        <f>D46+E46</f>
        <v>0</v>
      </c>
      <c r="G46" s="251"/>
      <c r="H46" s="131"/>
      <c r="I46" s="233">
        <f>C46/$D$10</f>
        <v>0</v>
      </c>
      <c r="J46" s="233">
        <f>D46/$D$10</f>
        <v>0</v>
      </c>
      <c r="K46" s="233">
        <f>E46/$D$10</f>
        <v>0</v>
      </c>
      <c r="L46" s="233">
        <f>F46/$D$10</f>
        <v>0</v>
      </c>
      <c r="M46" s="241">
        <f>G46/$D$10</f>
        <v>0</v>
      </c>
      <c r="N46" s="452" t="s">
        <v>49</v>
      </c>
      <c r="O46" s="453"/>
      <c r="P46" s="454"/>
      <c r="Q46" s="18"/>
      <c r="R46" s="18"/>
      <c r="S46" s="18"/>
      <c r="T46" s="18"/>
      <c r="U46" s="18"/>
      <c r="V46" s="18"/>
      <c r="W46" s="187"/>
      <c r="X46" s="187"/>
      <c r="Y46" s="187"/>
      <c r="Z46" s="187"/>
      <c r="AA46" s="187"/>
      <c r="AB46" s="187"/>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row>
    <row r="47" spans="1:57" ht="15.75" x14ac:dyDescent="0.3">
      <c r="A47" s="18"/>
      <c r="B47" s="54" t="s">
        <v>199</v>
      </c>
      <c r="C47" s="249"/>
      <c r="D47" s="250">
        <f>'Mätvärden kyla'!G36</f>
        <v>0</v>
      </c>
      <c r="E47" s="257"/>
      <c r="F47" s="257"/>
      <c r="G47" s="251"/>
      <c r="H47" s="131"/>
      <c r="I47" s="233">
        <f>C47/$D$10</f>
        <v>0</v>
      </c>
      <c r="J47" s="233">
        <f>D47/$D$10</f>
        <v>0</v>
      </c>
      <c r="K47" s="244"/>
      <c r="L47" s="244"/>
      <c r="M47" s="241">
        <f>G47/$D$10</f>
        <v>0</v>
      </c>
      <c r="N47" s="452" t="s">
        <v>49</v>
      </c>
      <c r="O47" s="453"/>
      <c r="P47" s="454"/>
      <c r="Q47" s="18"/>
      <c r="R47" s="18"/>
      <c r="S47" s="18"/>
      <c r="T47" s="18"/>
      <c r="U47" s="18"/>
      <c r="V47" s="18"/>
      <c r="W47" s="187"/>
      <c r="X47" s="187"/>
      <c r="Y47" s="187"/>
      <c r="Z47" s="187"/>
      <c r="AA47" s="187"/>
      <c r="AB47" s="187"/>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row>
    <row r="48" spans="1:57" ht="15.75" x14ac:dyDescent="0.3">
      <c r="A48" s="18"/>
      <c r="B48" s="54" t="s">
        <v>169</v>
      </c>
      <c r="C48" s="249"/>
      <c r="D48" s="250">
        <f>'Mätvärden el'!G36</f>
        <v>0</v>
      </c>
      <c r="E48" s="257"/>
      <c r="F48" s="257"/>
      <c r="G48" s="251"/>
      <c r="H48" s="131"/>
      <c r="I48" s="233">
        <f t="shared" ref="I48:J50" si="5">C48/$D$10</f>
        <v>0</v>
      </c>
      <c r="J48" s="233">
        <f t="shared" si="5"/>
        <v>0</v>
      </c>
      <c r="K48" s="244"/>
      <c r="L48" s="244"/>
      <c r="M48" s="241">
        <f>G48/$D$10</f>
        <v>0</v>
      </c>
      <c r="N48" s="452" t="s">
        <v>49</v>
      </c>
      <c r="O48" s="453"/>
      <c r="P48" s="454"/>
      <c r="Q48" s="18"/>
      <c r="R48" s="18"/>
      <c r="S48" s="18"/>
      <c r="T48" s="18"/>
      <c r="U48" s="18"/>
      <c r="V48" s="18"/>
      <c r="W48" s="187"/>
      <c r="X48" s="187"/>
      <c r="Y48" s="187"/>
      <c r="Z48" s="187"/>
      <c r="AA48" s="187"/>
      <c r="AB48" s="187"/>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row>
    <row r="49" spans="1:57" ht="16.5" thickBot="1" x14ac:dyDescent="0.35">
      <c r="A49" s="18"/>
      <c r="B49" s="184" t="s">
        <v>184</v>
      </c>
      <c r="C49" s="258"/>
      <c r="D49" s="259">
        <f>'Mätvärden värme'!I37</f>
        <v>0</v>
      </c>
      <c r="E49" s="260"/>
      <c r="F49" s="260"/>
      <c r="G49" s="261"/>
      <c r="H49" s="165"/>
      <c r="I49" s="237">
        <f t="shared" si="5"/>
        <v>0</v>
      </c>
      <c r="J49" s="237">
        <f t="shared" si="5"/>
        <v>0</v>
      </c>
      <c r="K49" s="238"/>
      <c r="L49" s="238"/>
      <c r="M49" s="245">
        <f>G49/$D$10</f>
        <v>0</v>
      </c>
      <c r="N49" s="460" t="s">
        <v>49</v>
      </c>
      <c r="O49" s="461"/>
      <c r="P49" s="462"/>
      <c r="Q49" s="18"/>
      <c r="R49" s="18"/>
      <c r="S49" s="18"/>
      <c r="T49" s="18"/>
      <c r="U49" s="18"/>
      <c r="V49" s="18"/>
      <c r="W49" s="187"/>
      <c r="X49" s="187"/>
      <c r="Y49" s="187"/>
      <c r="Z49" s="187"/>
      <c r="AA49" s="187"/>
      <c r="AB49" s="187"/>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row>
    <row r="50" spans="1:57" ht="16.5" thickBot="1" x14ac:dyDescent="0.35">
      <c r="A50" s="18"/>
      <c r="B50" s="182" t="s">
        <v>11</v>
      </c>
      <c r="C50" s="262">
        <f>SUM(C37:C42)</f>
        <v>0</v>
      </c>
      <c r="D50" s="262">
        <f>SUM(D37:D42)</f>
        <v>0</v>
      </c>
      <c r="E50" s="262">
        <f>SUM(E37:E42)</f>
        <v>0</v>
      </c>
      <c r="F50" s="262">
        <f>SUM(F37:F42)</f>
        <v>0</v>
      </c>
      <c r="G50" s="262">
        <f>SUM(G37:G42)</f>
        <v>0</v>
      </c>
      <c r="H50" s="73"/>
      <c r="I50" s="239">
        <f t="shared" si="5"/>
        <v>0</v>
      </c>
      <c r="J50" s="239">
        <f t="shared" si="5"/>
        <v>0</v>
      </c>
      <c r="K50" s="239">
        <f>E50/$D$10</f>
        <v>0</v>
      </c>
      <c r="L50" s="239">
        <f>F50/$D$10</f>
        <v>0</v>
      </c>
      <c r="M50" s="239">
        <f>G50/$D$10</f>
        <v>0</v>
      </c>
      <c r="N50" s="463"/>
      <c r="O50" s="463"/>
      <c r="P50" s="464"/>
      <c r="Q50" s="18"/>
      <c r="R50" s="18"/>
      <c r="S50" s="18"/>
      <c r="T50" s="18"/>
      <c r="U50" s="18"/>
      <c r="V50" s="18"/>
      <c r="W50" s="187"/>
      <c r="X50" s="187"/>
      <c r="Y50" s="187"/>
      <c r="Z50" s="187"/>
      <c r="AA50" s="187"/>
      <c r="AB50" s="187"/>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row>
    <row r="51" spans="1:57" ht="16.5" thickBot="1" x14ac:dyDescent="0.35">
      <c r="A51" s="18"/>
      <c r="B51" s="180"/>
      <c r="C51" s="123"/>
      <c r="D51" s="123"/>
      <c r="E51" s="123"/>
      <c r="F51" s="123"/>
      <c r="G51" s="123"/>
      <c r="H51" s="123"/>
      <c r="I51" s="123"/>
      <c r="J51" s="123"/>
      <c r="K51" s="123"/>
      <c r="L51" s="123"/>
      <c r="M51" s="123"/>
      <c r="N51" s="123"/>
      <c r="O51" s="123"/>
      <c r="P51" s="123"/>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row>
    <row r="52" spans="1:57" ht="32.25" x14ac:dyDescent="0.35">
      <c r="A52" s="18"/>
      <c r="B52" s="161" t="s">
        <v>93</v>
      </c>
      <c r="C52" s="32" t="s">
        <v>8</v>
      </c>
      <c r="D52" s="32" t="s">
        <v>89</v>
      </c>
      <c r="E52" s="32" t="s">
        <v>15</v>
      </c>
      <c r="F52" s="32" t="s">
        <v>173</v>
      </c>
      <c r="G52" s="32" t="s">
        <v>7</v>
      </c>
      <c r="H52" s="32"/>
      <c r="I52" s="32" t="str">
        <f>C52</f>
        <v>Beräknad</v>
      </c>
      <c r="J52" s="32" t="str">
        <f>D52</f>
        <v>Uppmätt/ levererat</v>
      </c>
      <c r="K52" s="32" t="str">
        <f>E52</f>
        <v>Korrigering</v>
      </c>
      <c r="L52" s="32" t="str">
        <f>F52</f>
        <v>Verifierad</v>
      </c>
      <c r="M52" s="32" t="str">
        <f>G52</f>
        <v>Prognos</v>
      </c>
      <c r="N52" s="455" t="s">
        <v>3</v>
      </c>
      <c r="O52" s="455"/>
      <c r="P52" s="456"/>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row>
    <row r="53" spans="1:57" ht="16.5" thickBot="1" x14ac:dyDescent="0.35">
      <c r="A53" s="18"/>
      <c r="B53" s="181"/>
      <c r="C53" s="33" t="s">
        <v>77</v>
      </c>
      <c r="D53" s="33" t="s">
        <v>77</v>
      </c>
      <c r="E53" s="33" t="s">
        <v>77</v>
      </c>
      <c r="F53" s="33" t="s">
        <v>77</v>
      </c>
      <c r="G53" s="33" t="s">
        <v>77</v>
      </c>
      <c r="H53" s="33"/>
      <c r="I53" s="33" t="s">
        <v>90</v>
      </c>
      <c r="J53" s="34" t="s">
        <v>90</v>
      </c>
      <c r="K53" s="34" t="s">
        <v>90</v>
      </c>
      <c r="L53" s="34" t="s">
        <v>90</v>
      </c>
      <c r="M53" s="34" t="s">
        <v>90</v>
      </c>
      <c r="N53" s="443"/>
      <c r="O53" s="444"/>
      <c r="P53" s="445"/>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row>
    <row r="54" spans="1:57" ht="15.75" x14ac:dyDescent="0.3">
      <c r="A54" s="18"/>
      <c r="B54" s="183" t="s">
        <v>185</v>
      </c>
      <c r="C54" s="246"/>
      <c r="D54" s="247">
        <f>'Mätvärden värme'!F50</f>
        <v>0</v>
      </c>
      <c r="E54" s="247">
        <f>'Underlag-BBR'!C84+'Underlag-brukande'!G82+('Mätvärden värme'!H50-'Mätvärden värme'!F50)</f>
        <v>0</v>
      </c>
      <c r="F54" s="247">
        <f t="shared" ref="F54:F59" si="6">D54+E54</f>
        <v>0</v>
      </c>
      <c r="G54" s="248"/>
      <c r="H54" s="164"/>
      <c r="I54" s="231">
        <f t="shared" ref="I54:M59" si="7">C54/$D$10</f>
        <v>0</v>
      </c>
      <c r="J54" s="231">
        <f t="shared" si="7"/>
        <v>0</v>
      </c>
      <c r="K54" s="231">
        <f t="shared" si="7"/>
        <v>0</v>
      </c>
      <c r="L54" s="231">
        <f t="shared" si="7"/>
        <v>0</v>
      </c>
      <c r="M54" s="240">
        <f t="shared" si="7"/>
        <v>0</v>
      </c>
      <c r="N54" s="436"/>
      <c r="O54" s="437"/>
      <c r="P54" s="43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row>
    <row r="55" spans="1:57" ht="15.75" x14ac:dyDescent="0.3">
      <c r="A55" s="18"/>
      <c r="B55" s="54" t="s">
        <v>12</v>
      </c>
      <c r="C55" s="249"/>
      <c r="D55" s="250">
        <f>'Mätvärden värme'!E50</f>
        <v>0</v>
      </c>
      <c r="E55" s="250">
        <f>'Underlag-BBR'!$D$84+'Underlag-brukande'!G83</f>
        <v>0</v>
      </c>
      <c r="F55" s="250">
        <f t="shared" si="6"/>
        <v>0</v>
      </c>
      <c r="G55" s="251"/>
      <c r="H55" s="131"/>
      <c r="I55" s="233">
        <f t="shared" si="7"/>
        <v>0</v>
      </c>
      <c r="J55" s="233">
        <f t="shared" si="7"/>
        <v>0</v>
      </c>
      <c r="K55" s="233">
        <f t="shared" si="7"/>
        <v>0</v>
      </c>
      <c r="L55" s="233">
        <f t="shared" si="7"/>
        <v>0</v>
      </c>
      <c r="M55" s="241">
        <f t="shared" si="7"/>
        <v>0</v>
      </c>
      <c r="N55" s="439"/>
      <c r="O55" s="440"/>
      <c r="P55" s="441"/>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row>
    <row r="56" spans="1:57" ht="15.75" x14ac:dyDescent="0.3">
      <c r="A56" s="18"/>
      <c r="B56" s="54" t="s">
        <v>172</v>
      </c>
      <c r="C56" s="249"/>
      <c r="D56" s="250">
        <f>'Mätvärden kyla'!C49</f>
        <v>0</v>
      </c>
      <c r="E56" s="252">
        <f>-'Mätvärden kyla'!D49</f>
        <v>0</v>
      </c>
      <c r="F56" s="250">
        <f t="shared" si="6"/>
        <v>0</v>
      </c>
      <c r="G56" s="251"/>
      <c r="H56" s="131"/>
      <c r="I56" s="233">
        <f t="shared" si="7"/>
        <v>0</v>
      </c>
      <c r="J56" s="233">
        <f t="shared" si="7"/>
        <v>0</v>
      </c>
      <c r="K56" s="233">
        <f t="shared" si="7"/>
        <v>0</v>
      </c>
      <c r="L56" s="233">
        <f t="shared" si="7"/>
        <v>0</v>
      </c>
      <c r="M56" s="241">
        <f t="shared" si="7"/>
        <v>0</v>
      </c>
      <c r="N56" s="439"/>
      <c r="O56" s="440"/>
      <c r="P56" s="441"/>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row>
    <row r="57" spans="1:57" ht="15.75" x14ac:dyDescent="0.3">
      <c r="A57" s="18"/>
      <c r="B57" s="54" t="s">
        <v>180</v>
      </c>
      <c r="C57" s="249"/>
      <c r="D57" s="250">
        <f>'Mätvärden kyla'!E49</f>
        <v>0</v>
      </c>
      <c r="E57" s="250">
        <f>-'Mätvärden kyla'!F49</f>
        <v>0</v>
      </c>
      <c r="F57" s="250">
        <f t="shared" si="6"/>
        <v>0</v>
      </c>
      <c r="G57" s="251"/>
      <c r="H57" s="131"/>
      <c r="I57" s="233">
        <f t="shared" si="7"/>
        <v>0</v>
      </c>
      <c r="J57" s="233">
        <f t="shared" si="7"/>
        <v>0</v>
      </c>
      <c r="K57" s="233">
        <f t="shared" si="7"/>
        <v>0</v>
      </c>
      <c r="L57" s="233">
        <f t="shared" si="7"/>
        <v>0</v>
      </c>
      <c r="M57" s="241">
        <f t="shared" si="7"/>
        <v>0</v>
      </c>
      <c r="N57" s="439"/>
      <c r="O57" s="440"/>
      <c r="P57" s="441"/>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row>
    <row r="58" spans="1:57" ht="15.75" x14ac:dyDescent="0.3">
      <c r="A58" s="18"/>
      <c r="B58" s="54" t="s">
        <v>179</v>
      </c>
      <c r="C58" s="249"/>
      <c r="D58" s="250">
        <f>'Mätvärden kyla'!E49</f>
        <v>0</v>
      </c>
      <c r="E58" s="250">
        <f>-'Mätvärden kyla'!F49+('Mätvärden kyla'!E49-'Mätvärden kyla'!F49)*2</f>
        <v>0</v>
      </c>
      <c r="F58" s="250">
        <f t="shared" si="6"/>
        <v>0</v>
      </c>
      <c r="G58" s="251"/>
      <c r="H58" s="131"/>
      <c r="I58" s="233">
        <f t="shared" si="7"/>
        <v>0</v>
      </c>
      <c r="J58" s="233">
        <f t="shared" si="7"/>
        <v>0</v>
      </c>
      <c r="K58" s="233">
        <f t="shared" si="7"/>
        <v>0</v>
      </c>
      <c r="L58" s="233">
        <f t="shared" si="7"/>
        <v>0</v>
      </c>
      <c r="M58" s="241">
        <f t="shared" si="7"/>
        <v>0</v>
      </c>
      <c r="N58" s="439"/>
      <c r="O58" s="440"/>
      <c r="P58" s="441"/>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row>
    <row r="59" spans="1:57" ht="15.75" x14ac:dyDescent="0.3">
      <c r="A59" s="18"/>
      <c r="B59" s="54" t="s">
        <v>182</v>
      </c>
      <c r="C59" s="249"/>
      <c r="D59" s="250">
        <f>'Mätvärden el'!F49</f>
        <v>0</v>
      </c>
      <c r="E59" s="250">
        <f>'Underlag-BBR'!$F$84+'Underlag-brukande'!G86</f>
        <v>0</v>
      </c>
      <c r="F59" s="250">
        <f t="shared" si="6"/>
        <v>0</v>
      </c>
      <c r="G59" s="251"/>
      <c r="H59" s="131"/>
      <c r="I59" s="233">
        <f t="shared" si="7"/>
        <v>0</v>
      </c>
      <c r="J59" s="233">
        <f t="shared" si="7"/>
        <v>0</v>
      </c>
      <c r="K59" s="233">
        <f t="shared" si="7"/>
        <v>0</v>
      </c>
      <c r="L59" s="233">
        <f t="shared" si="7"/>
        <v>0</v>
      </c>
      <c r="M59" s="241">
        <f t="shared" si="7"/>
        <v>0</v>
      </c>
      <c r="N59" s="439"/>
      <c r="O59" s="440"/>
      <c r="P59" s="441"/>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row>
    <row r="60" spans="1:57" ht="3" customHeight="1" x14ac:dyDescent="0.3">
      <c r="A60" s="18"/>
      <c r="B60" s="54"/>
      <c r="C60" s="253"/>
      <c r="D60" s="254"/>
      <c r="E60" s="254"/>
      <c r="F60" s="254"/>
      <c r="G60" s="254"/>
      <c r="H60" s="131"/>
      <c r="I60" s="232"/>
      <c r="J60" s="232"/>
      <c r="K60" s="232"/>
      <c r="L60" s="232"/>
      <c r="M60" s="242"/>
      <c r="N60" s="457"/>
      <c r="O60" s="458"/>
      <c r="P60" s="459"/>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row>
    <row r="61" spans="1:57" ht="15.75" x14ac:dyDescent="0.3">
      <c r="A61" s="18"/>
      <c r="B61" s="54" t="s">
        <v>69</v>
      </c>
      <c r="C61" s="255">
        <f>I61*D10</f>
        <v>0</v>
      </c>
      <c r="D61" s="250">
        <f>J61*D10</f>
        <v>0</v>
      </c>
      <c r="E61" s="256"/>
      <c r="F61" s="256"/>
      <c r="G61" s="256"/>
      <c r="H61" s="131" t="e">
        <f>#REF!+#REF!</f>
        <v>#REF!</v>
      </c>
      <c r="I61" s="319">
        <f>'Underlag-BBR'!G11</f>
        <v>0</v>
      </c>
      <c r="J61" s="319">
        <f>'Underlag-BBR'!G14</f>
        <v>0</v>
      </c>
      <c r="K61" s="234"/>
      <c r="L61" s="234"/>
      <c r="M61" s="243"/>
      <c r="N61" s="439"/>
      <c r="O61" s="440"/>
      <c r="P61" s="441"/>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row>
    <row r="62" spans="1:57" ht="3" customHeight="1" x14ac:dyDescent="0.3">
      <c r="A62" s="18"/>
      <c r="B62" s="55"/>
      <c r="C62" s="253"/>
      <c r="D62" s="254"/>
      <c r="E62" s="254"/>
      <c r="F62" s="254"/>
      <c r="G62" s="254"/>
      <c r="H62" s="131"/>
      <c r="I62" s="232"/>
      <c r="J62" s="232"/>
      <c r="K62" s="232"/>
      <c r="L62" s="232"/>
      <c r="M62" s="242"/>
      <c r="N62" s="439"/>
      <c r="O62" s="440"/>
      <c r="P62" s="441"/>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row>
    <row r="63" spans="1:57" ht="15.75" x14ac:dyDescent="0.3">
      <c r="A63" s="18"/>
      <c r="B63" s="54" t="s">
        <v>186</v>
      </c>
      <c r="C63" s="249"/>
      <c r="D63" s="250">
        <f>'Mätvärden el'!H49</f>
        <v>0</v>
      </c>
      <c r="E63" s="250">
        <f>'Underlag-BBR'!$G$84+'Underlag-brukande'!G87</f>
        <v>0</v>
      </c>
      <c r="F63" s="250">
        <f>D63+E63</f>
        <v>0</v>
      </c>
      <c r="G63" s="251"/>
      <c r="H63" s="131"/>
      <c r="I63" s="233">
        <f>C63/$D$10</f>
        <v>0</v>
      </c>
      <c r="J63" s="233">
        <f>D63/$D$10</f>
        <v>0</v>
      </c>
      <c r="K63" s="233">
        <f>E63/$D$10</f>
        <v>0</v>
      </c>
      <c r="L63" s="233">
        <f>F63/$D$10</f>
        <v>0</v>
      </c>
      <c r="M63" s="241">
        <f>G63/$D$10</f>
        <v>0</v>
      </c>
      <c r="N63" s="439" t="s">
        <v>49</v>
      </c>
      <c r="O63" s="440"/>
      <c r="P63" s="441"/>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row>
    <row r="64" spans="1:57" ht="15.75" x14ac:dyDescent="0.3">
      <c r="A64" s="18"/>
      <c r="B64" s="54" t="s">
        <v>199</v>
      </c>
      <c r="C64" s="249"/>
      <c r="D64" s="250">
        <f>'Mätvärden kyla'!G49</f>
        <v>0</v>
      </c>
      <c r="E64" s="257"/>
      <c r="F64" s="257"/>
      <c r="G64" s="251"/>
      <c r="H64" s="131"/>
      <c r="I64" s="233">
        <f>C64/$D$10</f>
        <v>0</v>
      </c>
      <c r="J64" s="233">
        <f>D64/$D$10</f>
        <v>0</v>
      </c>
      <c r="K64" s="244"/>
      <c r="L64" s="244"/>
      <c r="M64" s="241">
        <f>G64/$D$10</f>
        <v>0</v>
      </c>
      <c r="N64" s="439" t="s">
        <v>49</v>
      </c>
      <c r="O64" s="440"/>
      <c r="P64" s="441"/>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row>
    <row r="65" spans="1:57" ht="15.75" x14ac:dyDescent="0.3">
      <c r="A65" s="18"/>
      <c r="B65" s="54" t="s">
        <v>169</v>
      </c>
      <c r="C65" s="249"/>
      <c r="D65" s="250">
        <f>'Mätvärden el'!G55</f>
        <v>0</v>
      </c>
      <c r="E65" s="257"/>
      <c r="F65" s="257"/>
      <c r="G65" s="251"/>
      <c r="H65" s="131"/>
      <c r="I65" s="233">
        <f t="shared" ref="I65:J67" si="8">C65/$D$10</f>
        <v>0</v>
      </c>
      <c r="J65" s="233">
        <f t="shared" si="8"/>
        <v>0</v>
      </c>
      <c r="K65" s="244"/>
      <c r="L65" s="244"/>
      <c r="M65" s="241">
        <f>G65/$D$10</f>
        <v>0</v>
      </c>
      <c r="N65" s="439" t="s">
        <v>49</v>
      </c>
      <c r="O65" s="440"/>
      <c r="P65" s="441"/>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row>
    <row r="66" spans="1:57" ht="16.5" thickBot="1" x14ac:dyDescent="0.35">
      <c r="A66" s="18"/>
      <c r="B66" s="184" t="s">
        <v>184</v>
      </c>
      <c r="C66" s="258"/>
      <c r="D66" s="259">
        <f>'Mätvärden värme'!I49</f>
        <v>0</v>
      </c>
      <c r="E66" s="260"/>
      <c r="F66" s="260"/>
      <c r="G66" s="261"/>
      <c r="H66" s="165"/>
      <c r="I66" s="237">
        <f t="shared" si="8"/>
        <v>0</v>
      </c>
      <c r="J66" s="237">
        <f t="shared" si="8"/>
        <v>0</v>
      </c>
      <c r="K66" s="238"/>
      <c r="L66" s="238"/>
      <c r="M66" s="245">
        <f>G66/$D$10</f>
        <v>0</v>
      </c>
      <c r="N66" s="460" t="s">
        <v>49</v>
      </c>
      <c r="O66" s="461"/>
      <c r="P66" s="462"/>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row>
    <row r="67" spans="1:57" ht="16.5" thickBot="1" x14ac:dyDescent="0.35">
      <c r="A67" s="18"/>
      <c r="B67" s="182" t="s">
        <v>11</v>
      </c>
      <c r="C67" s="262">
        <f>SUM(C54:C59)</f>
        <v>0</v>
      </c>
      <c r="D67" s="262">
        <f>SUM(D54:D59)</f>
        <v>0</v>
      </c>
      <c r="E67" s="262">
        <f>SUM(E54:E59)</f>
        <v>0</v>
      </c>
      <c r="F67" s="262">
        <f>SUM(F54:F59)</f>
        <v>0</v>
      </c>
      <c r="G67" s="262">
        <f>SUM(G54:G59)</f>
        <v>0</v>
      </c>
      <c r="H67" s="73"/>
      <c r="I67" s="239">
        <f t="shared" si="8"/>
        <v>0</v>
      </c>
      <c r="J67" s="239">
        <f t="shared" si="8"/>
        <v>0</v>
      </c>
      <c r="K67" s="239">
        <f>E67/$D$10</f>
        <v>0</v>
      </c>
      <c r="L67" s="239">
        <f>F67/$D$10</f>
        <v>0</v>
      </c>
      <c r="M67" s="239">
        <f>G67/$D$10</f>
        <v>0</v>
      </c>
      <c r="N67" s="463"/>
      <c r="O67" s="463"/>
      <c r="P67" s="464"/>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row>
    <row r="68" spans="1:57" ht="15.75" x14ac:dyDescent="0.3">
      <c r="A68" s="18"/>
      <c r="B68" s="18"/>
      <c r="C68" s="53"/>
      <c r="D68" s="53"/>
      <c r="E68" s="53"/>
      <c r="F68" s="53"/>
      <c r="G68" s="53"/>
      <c r="H68" s="53"/>
      <c r="I68" s="53"/>
      <c r="J68" s="53"/>
      <c r="K68" s="53"/>
      <c r="L68" s="53"/>
      <c r="M68" s="53"/>
      <c r="N68" s="466"/>
      <c r="O68" s="466"/>
      <c r="P68" s="466"/>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row>
    <row r="69" spans="1:57" ht="15.75" x14ac:dyDescent="0.3">
      <c r="A69" s="18"/>
      <c r="B69" s="18"/>
      <c r="C69" s="123"/>
      <c r="D69" s="123"/>
      <c r="E69" s="123"/>
      <c r="F69" s="123"/>
      <c r="G69" s="123"/>
      <c r="H69" s="123"/>
      <c r="I69" s="123"/>
      <c r="J69" s="123"/>
      <c r="K69" s="123"/>
      <c r="L69" s="123"/>
      <c r="M69" s="123"/>
      <c r="N69" s="465"/>
      <c r="O69" s="465"/>
      <c r="P69" s="465"/>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row>
    <row r="70" spans="1:57"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row>
    <row r="71" spans="1:57"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row>
    <row r="72" spans="1:57"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row>
    <row r="73" spans="1:57"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row>
    <row r="74" spans="1:57"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row>
    <row r="75" spans="1:57"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row>
    <row r="76" spans="1:57"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row>
    <row r="77" spans="1:57"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row>
    <row r="78" spans="1:57"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row>
    <row r="79" spans="1:57"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row>
    <row r="80" spans="1:57"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row>
    <row r="81" spans="1:57"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row>
    <row r="82" spans="1:57"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row>
    <row r="83" spans="1:57"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row>
    <row r="84" spans="1:57"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row>
    <row r="85" spans="1:57"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row>
    <row r="86" spans="1:57"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row>
    <row r="87" spans="1:57"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row>
    <row r="88" spans="1:57"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row>
    <row r="89" spans="1:57"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row>
    <row r="90" spans="1:57"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row>
    <row r="91" spans="1:57"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row>
    <row r="92" spans="1:57"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row>
    <row r="93" spans="1:57"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row>
    <row r="94" spans="1:57"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row>
    <row r="95" spans="1:57"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row>
    <row r="96" spans="1:57"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row>
    <row r="97" spans="1:57"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row>
    <row r="98" spans="1:57"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row>
    <row r="99" spans="1:57"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row>
    <row r="100" spans="1:57"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row>
    <row r="101" spans="1:57"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row>
    <row r="102" spans="1:57"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row>
    <row r="103" spans="1:57"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row>
    <row r="104" spans="1:57"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row>
    <row r="105" spans="1:57"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row>
    <row r="106" spans="1:57"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row>
    <row r="107" spans="1:57"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row>
    <row r="108" spans="1:57"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row>
    <row r="109" spans="1:57"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row>
    <row r="110" spans="1:57"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row>
    <row r="111" spans="1:57"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row>
    <row r="112" spans="1:57"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row>
    <row r="113" spans="1:57"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row>
    <row r="114" spans="1:57"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row>
    <row r="115" spans="1:57"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row>
    <row r="116" spans="1:57"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row>
    <row r="117" spans="1:57"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row>
    <row r="118" spans="1:57"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row>
    <row r="119" spans="1:57"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row>
    <row r="120" spans="1:57"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row>
    <row r="121" spans="1:57"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row>
    <row r="122" spans="1:57"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row>
    <row r="123" spans="1:57"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row>
    <row r="124" spans="1:57"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row>
    <row r="125" spans="1:57"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row>
    <row r="126" spans="1:57"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row>
    <row r="127" spans="1:57"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row>
    <row r="128" spans="1:57"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row>
    <row r="129" spans="1:57"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row>
    <row r="130" spans="1:57"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row>
    <row r="131" spans="1:57"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row>
    <row r="132" spans="1:57"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row>
    <row r="133" spans="1:57"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row>
    <row r="134" spans="1:57"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row>
    <row r="135" spans="1:57"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row>
    <row r="136" spans="1:57"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row>
    <row r="137" spans="1:57"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row>
    <row r="138" spans="1:57"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row>
    <row r="139" spans="1:57"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row>
    <row r="140" spans="1:57"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row>
    <row r="141" spans="1:57"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row>
    <row r="142" spans="1:57"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row>
    <row r="143" spans="1:57"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row>
    <row r="144" spans="1:57"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row>
    <row r="145" spans="1:57"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row>
    <row r="146" spans="1:57"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row>
    <row r="147" spans="1:57"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row>
    <row r="148" spans="1:57"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row>
    <row r="149" spans="1:57"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row>
    <row r="150" spans="1:57"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row>
    <row r="151" spans="1:57"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row>
    <row r="152" spans="1:57"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row>
    <row r="153" spans="1:57"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row>
    <row r="154" spans="1:57"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row>
    <row r="155" spans="1:57"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row>
    <row r="156" spans="1:57"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row>
    <row r="157" spans="1:57"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row>
    <row r="158" spans="1:57"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row>
    <row r="159" spans="1:57"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row>
    <row r="160" spans="1:57"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row>
    <row r="161" spans="1:57"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row>
    <row r="162" spans="1:57"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row>
    <row r="163" spans="1:57"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row>
    <row r="164" spans="1:57"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row>
    <row r="165" spans="1:57"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row>
    <row r="166" spans="1:57"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row>
    <row r="167" spans="1:57"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row>
    <row r="168" spans="1:57"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row>
    <row r="169" spans="1:57"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row>
    <row r="170" spans="1:57"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row>
    <row r="171" spans="1:57"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row>
    <row r="172" spans="1:57"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row>
    <row r="173" spans="1:57"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row>
    <row r="174" spans="1:57"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row>
    <row r="175" spans="1:57"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row>
    <row r="176" spans="1:57"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row>
    <row r="177" spans="1:57"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row>
    <row r="178" spans="1:57"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row>
    <row r="179" spans="1:57"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row>
    <row r="180" spans="1:57"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row>
    <row r="181" spans="1:57"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row>
    <row r="182" spans="1:57"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row>
    <row r="183" spans="1:57"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row>
    <row r="184" spans="1:57"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row>
    <row r="185" spans="1:57"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row>
    <row r="186" spans="1:57"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row>
    <row r="187" spans="1:57"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row>
    <row r="188" spans="1:57"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row>
    <row r="189" spans="1:57"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row>
    <row r="190" spans="1:57"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row>
    <row r="191" spans="1:57"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row>
    <row r="192" spans="1:57"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row>
    <row r="193" spans="1:57"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row>
    <row r="194" spans="1:57"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row>
    <row r="195" spans="1:57"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row>
    <row r="196" spans="1:57"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row>
  </sheetData>
  <sheetProtection password="D01A" sheet="1" objects="1" scenarios="1"/>
  <mergeCells count="52">
    <mergeCell ref="N58:P58"/>
    <mergeCell ref="N59:P59"/>
    <mergeCell ref="N69:P69"/>
    <mergeCell ref="N62:P62"/>
    <mergeCell ref="N63:P63"/>
    <mergeCell ref="N65:P65"/>
    <mergeCell ref="N66:P66"/>
    <mergeCell ref="N67:P67"/>
    <mergeCell ref="N68:P68"/>
    <mergeCell ref="N64:P64"/>
    <mergeCell ref="N61:P61"/>
    <mergeCell ref="N49:P49"/>
    <mergeCell ref="N50:P50"/>
    <mergeCell ref="N53:P53"/>
    <mergeCell ref="N55:P55"/>
    <mergeCell ref="N56:P56"/>
    <mergeCell ref="N52:P52"/>
    <mergeCell ref="N54:P54"/>
    <mergeCell ref="N60:P60"/>
    <mergeCell ref="N57:P57"/>
    <mergeCell ref="N48:P48"/>
    <mergeCell ref="N37:P37"/>
    <mergeCell ref="N38:P38"/>
    <mergeCell ref="N47:P47"/>
    <mergeCell ref="N41:P41"/>
    <mergeCell ref="N43:P43"/>
    <mergeCell ref="N42:P42"/>
    <mergeCell ref="N39:P39"/>
    <mergeCell ref="N40:P40"/>
    <mergeCell ref="N35:P35"/>
    <mergeCell ref="N30:P30"/>
    <mergeCell ref="N24:P24"/>
    <mergeCell ref="N44:P44"/>
    <mergeCell ref="N45:P45"/>
    <mergeCell ref="N46:P46"/>
    <mergeCell ref="N36:P36"/>
    <mergeCell ref="M8:N8"/>
    <mergeCell ref="N23:P23"/>
    <mergeCell ref="N27:P27"/>
    <mergeCell ref="N28:P28"/>
    <mergeCell ref="N22:P22"/>
    <mergeCell ref="N29:P29"/>
    <mergeCell ref="N33:P33"/>
    <mergeCell ref="N31:P31"/>
    <mergeCell ref="N32:P32"/>
    <mergeCell ref="D4:E4"/>
    <mergeCell ref="N18:P18"/>
    <mergeCell ref="N20:P20"/>
    <mergeCell ref="N21:P21"/>
    <mergeCell ref="N25:P25"/>
    <mergeCell ref="D6:E6"/>
    <mergeCell ref="K14:L14"/>
  </mergeCells>
  <dataValidations count="2">
    <dataValidation type="list" allowBlank="1" showInputMessage="1" showErrorMessage="1" sqref="M6 K6">
      <formula1>$AA$29:$AA$35</formula1>
    </dataValidation>
    <dataValidation type="list" allowBlank="1" showInputMessage="1" showErrorMessage="1" sqref="K4 M4">
      <formula1>$Z$29:$Z$34</formula1>
    </dataValidation>
  </dataValidations>
  <pageMargins left="0.51" right="0.32656249999999998" top="0.39" bottom="0.39" header="0.31496062992125984" footer="0.31496062992125984"/>
  <pageSetup paperSize="9"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Kryssruta 20">
              <controlPr locked="0" defaultSize="0" autoFill="0" autoLine="0" autoPict="0">
                <anchor moveWithCells="1">
                  <from>
                    <xdr:col>6</xdr:col>
                    <xdr:colOff>114300</xdr:colOff>
                    <xdr:row>12</xdr:row>
                    <xdr:rowOff>28575</xdr:rowOff>
                  </from>
                  <to>
                    <xdr:col>6</xdr:col>
                    <xdr:colOff>571500</xdr:colOff>
                    <xdr:row>14</xdr:row>
                    <xdr:rowOff>9525</xdr:rowOff>
                  </to>
                </anchor>
              </controlPr>
            </control>
          </mc:Choice>
        </mc:AlternateContent>
        <mc:AlternateContent xmlns:mc="http://schemas.openxmlformats.org/markup-compatibility/2006">
          <mc:Choice Requires="x14">
            <control shapeId="16386" r:id="rId5" name="Check Box 2">
              <controlPr locked="0" defaultSize="0" autoFill="0" autoLine="0" autoPict="0">
                <anchor moveWithCells="1">
                  <from>
                    <xdr:col>6</xdr:col>
                    <xdr:colOff>657225</xdr:colOff>
                    <xdr:row>12</xdr:row>
                    <xdr:rowOff>28575</xdr:rowOff>
                  </from>
                  <to>
                    <xdr:col>8</xdr:col>
                    <xdr:colOff>295275</xdr:colOff>
                    <xdr:row>14</xdr:row>
                    <xdr:rowOff>28575</xdr:rowOff>
                  </to>
                </anchor>
              </controlPr>
            </control>
          </mc:Choice>
        </mc:AlternateContent>
        <mc:AlternateContent xmlns:mc="http://schemas.openxmlformats.org/markup-compatibility/2006">
          <mc:Choice Requires="x14">
            <control shapeId="16387" r:id="rId6" name="Check Box 3">
              <controlPr locked="0" defaultSize="0" autoFill="0" autoLine="0" autoPict="0">
                <anchor moveWithCells="1">
                  <from>
                    <xdr:col>8</xdr:col>
                    <xdr:colOff>247650</xdr:colOff>
                    <xdr:row>12</xdr:row>
                    <xdr:rowOff>28575</xdr:rowOff>
                  </from>
                  <to>
                    <xdr:col>8</xdr:col>
                    <xdr:colOff>571500</xdr:colOff>
                    <xdr:row>14</xdr:row>
                    <xdr:rowOff>28575</xdr:rowOff>
                  </to>
                </anchor>
              </controlPr>
            </control>
          </mc:Choice>
        </mc:AlternateContent>
        <mc:AlternateContent xmlns:mc="http://schemas.openxmlformats.org/markup-compatibility/2006">
          <mc:Choice Requires="x14">
            <control shapeId="16388" r:id="rId7" name="Check Box 4">
              <controlPr locked="0" defaultSize="0" autoFill="0" autoLine="0" autoPict="0">
                <anchor moveWithCells="1">
                  <from>
                    <xdr:col>8</xdr:col>
                    <xdr:colOff>142875</xdr:colOff>
                    <xdr:row>4</xdr:row>
                    <xdr:rowOff>28575</xdr:rowOff>
                  </from>
                  <to>
                    <xdr:col>9</xdr:col>
                    <xdr:colOff>133350</xdr:colOff>
                    <xdr:row>6</xdr:row>
                    <xdr:rowOff>9525</xdr:rowOff>
                  </to>
                </anchor>
              </controlPr>
            </control>
          </mc:Choice>
        </mc:AlternateContent>
        <mc:AlternateContent xmlns:mc="http://schemas.openxmlformats.org/markup-compatibility/2006">
          <mc:Choice Requires="x14">
            <control shapeId="16389" r:id="rId8" name="Check Box 5">
              <controlPr locked="0" defaultSize="0" autoFill="0" autoLine="0" autoPict="0">
                <anchor moveWithCells="1">
                  <from>
                    <xdr:col>8</xdr:col>
                    <xdr:colOff>704850</xdr:colOff>
                    <xdr:row>15</xdr:row>
                    <xdr:rowOff>0</xdr:rowOff>
                  </from>
                  <to>
                    <xdr:col>11</xdr:col>
                    <xdr:colOff>28575</xdr:colOff>
                    <xdr:row>16</xdr:row>
                    <xdr:rowOff>28575</xdr:rowOff>
                  </to>
                </anchor>
              </controlPr>
            </control>
          </mc:Choice>
        </mc:AlternateContent>
        <mc:AlternateContent xmlns:mc="http://schemas.openxmlformats.org/markup-compatibility/2006">
          <mc:Choice Requires="x14">
            <control shapeId="16390" r:id="rId9" name="Check Box 6">
              <controlPr locked="0" defaultSize="0" autoFill="0" autoLine="0" autoPict="0">
                <anchor moveWithCells="1">
                  <from>
                    <xdr:col>6</xdr:col>
                    <xdr:colOff>104775</xdr:colOff>
                    <xdr:row>15</xdr:row>
                    <xdr:rowOff>0</xdr:rowOff>
                  </from>
                  <to>
                    <xdr:col>8</xdr:col>
                    <xdr:colOff>523875</xdr:colOff>
                    <xdr:row>16</xdr:row>
                    <xdr:rowOff>28575</xdr:rowOff>
                  </to>
                </anchor>
              </controlPr>
            </control>
          </mc:Choice>
        </mc:AlternateContent>
        <mc:AlternateContent xmlns:mc="http://schemas.openxmlformats.org/markup-compatibility/2006">
          <mc:Choice Requires="x14">
            <control shapeId="16391" r:id="rId10" name="Check Box 7">
              <controlPr locked="0" defaultSize="0" autoFill="0" autoLine="0" autoPict="0">
                <anchor moveWithCells="1">
                  <from>
                    <xdr:col>6</xdr:col>
                    <xdr:colOff>142875</xdr:colOff>
                    <xdr:row>2</xdr:row>
                    <xdr:rowOff>152400</xdr:rowOff>
                  </from>
                  <to>
                    <xdr:col>8</xdr:col>
                    <xdr:colOff>76200</xdr:colOff>
                    <xdr:row>3</xdr:row>
                    <xdr:rowOff>190500</xdr:rowOff>
                  </to>
                </anchor>
              </controlPr>
            </control>
          </mc:Choice>
        </mc:AlternateContent>
        <mc:AlternateContent xmlns:mc="http://schemas.openxmlformats.org/markup-compatibility/2006">
          <mc:Choice Requires="x14">
            <control shapeId="16392" r:id="rId11" name="Check Box 8">
              <controlPr locked="0" defaultSize="0" autoFill="0" autoLine="0" autoPict="0">
                <anchor moveWithCells="1">
                  <from>
                    <xdr:col>8</xdr:col>
                    <xdr:colOff>142875</xdr:colOff>
                    <xdr:row>2</xdr:row>
                    <xdr:rowOff>180975</xdr:rowOff>
                  </from>
                  <to>
                    <xdr:col>9</xdr:col>
                    <xdr:colOff>66675</xdr:colOff>
                    <xdr:row>4</xdr:row>
                    <xdr:rowOff>0</xdr:rowOff>
                  </to>
                </anchor>
              </controlPr>
            </control>
          </mc:Choice>
        </mc:AlternateContent>
        <mc:AlternateContent xmlns:mc="http://schemas.openxmlformats.org/markup-compatibility/2006">
          <mc:Choice Requires="x14">
            <control shapeId="16393" r:id="rId12" name="Check Box 9">
              <controlPr locked="0" defaultSize="0" autoFill="0" autoLine="0" autoPict="0">
                <anchor moveWithCells="1">
                  <from>
                    <xdr:col>10</xdr:col>
                    <xdr:colOff>752475</xdr:colOff>
                    <xdr:row>6</xdr:row>
                    <xdr:rowOff>28575</xdr:rowOff>
                  </from>
                  <to>
                    <xdr:col>12</xdr:col>
                    <xdr:colOff>9525</xdr:colOff>
                    <xdr:row>9</xdr:row>
                    <xdr:rowOff>9525</xdr:rowOff>
                  </to>
                </anchor>
              </controlPr>
            </control>
          </mc:Choice>
        </mc:AlternateContent>
        <mc:AlternateContent xmlns:mc="http://schemas.openxmlformats.org/markup-compatibility/2006">
          <mc:Choice Requires="x14">
            <control shapeId="16394" r:id="rId13" name="Check Box 10">
              <controlPr locked="0" defaultSize="0" autoFill="0" autoLine="0" autoPict="0">
                <anchor moveWithCells="1">
                  <from>
                    <xdr:col>8</xdr:col>
                    <xdr:colOff>704850</xdr:colOff>
                    <xdr:row>13</xdr:row>
                    <xdr:rowOff>0</xdr:rowOff>
                  </from>
                  <to>
                    <xdr:col>9</xdr:col>
                    <xdr:colOff>752475</xdr:colOff>
                    <xdr:row>14</xdr:row>
                    <xdr:rowOff>28575</xdr:rowOff>
                  </to>
                </anchor>
              </controlPr>
            </control>
          </mc:Choice>
        </mc:AlternateContent>
        <mc:AlternateContent xmlns:mc="http://schemas.openxmlformats.org/markup-compatibility/2006">
          <mc:Choice Requires="x14">
            <control shapeId="16395" r:id="rId14" name="Check Box 11">
              <controlPr locked="0" defaultSize="0" autoFill="0" autoLine="0" autoPict="0">
                <anchor moveWithCells="1">
                  <from>
                    <xdr:col>6</xdr:col>
                    <xdr:colOff>114300</xdr:colOff>
                    <xdr:row>10</xdr:row>
                    <xdr:rowOff>19050</xdr:rowOff>
                  </from>
                  <to>
                    <xdr:col>6</xdr:col>
                    <xdr:colOff>723900</xdr:colOff>
                    <xdr:row>11</xdr:row>
                    <xdr:rowOff>200025</xdr:rowOff>
                  </to>
                </anchor>
              </controlPr>
            </control>
          </mc:Choice>
        </mc:AlternateContent>
        <mc:AlternateContent xmlns:mc="http://schemas.openxmlformats.org/markup-compatibility/2006">
          <mc:Choice Requires="x14">
            <control shapeId="16396" r:id="rId15" name="Check Box 12">
              <controlPr locked="0" defaultSize="0" autoFill="0" autoLine="0" autoPict="0">
                <anchor moveWithCells="1">
                  <from>
                    <xdr:col>8</xdr:col>
                    <xdr:colOff>76200</xdr:colOff>
                    <xdr:row>10</xdr:row>
                    <xdr:rowOff>28575</xdr:rowOff>
                  </from>
                  <to>
                    <xdr:col>8</xdr:col>
                    <xdr:colOff>752475</xdr:colOff>
                    <xdr:row>12</xdr:row>
                    <xdr:rowOff>0</xdr:rowOff>
                  </to>
                </anchor>
              </controlPr>
            </control>
          </mc:Choice>
        </mc:AlternateContent>
        <mc:AlternateContent xmlns:mc="http://schemas.openxmlformats.org/markup-compatibility/2006">
          <mc:Choice Requires="x14">
            <control shapeId="16397" r:id="rId16" name="Check Box 13">
              <controlPr locked="0" defaultSize="0" autoFill="0" autoLine="0" autoPict="0">
                <anchor moveWithCells="1">
                  <from>
                    <xdr:col>8</xdr:col>
                    <xdr:colOff>704850</xdr:colOff>
                    <xdr:row>11</xdr:row>
                    <xdr:rowOff>0</xdr:rowOff>
                  </from>
                  <to>
                    <xdr:col>9</xdr:col>
                    <xdr:colOff>714375</xdr:colOff>
                    <xdr:row>12</xdr:row>
                    <xdr:rowOff>0</xdr:rowOff>
                  </to>
                </anchor>
              </controlPr>
            </control>
          </mc:Choice>
        </mc:AlternateContent>
        <mc:AlternateContent xmlns:mc="http://schemas.openxmlformats.org/markup-compatibility/2006">
          <mc:Choice Requires="x14">
            <control shapeId="16398" r:id="rId17" name="Check Box 14">
              <controlPr locked="0" defaultSize="0" autoFill="0" autoLine="0" autoPict="0">
                <anchor moveWithCells="1">
                  <from>
                    <xdr:col>6</xdr:col>
                    <xdr:colOff>114300</xdr:colOff>
                    <xdr:row>7</xdr:row>
                    <xdr:rowOff>0</xdr:rowOff>
                  </from>
                  <to>
                    <xdr:col>8</xdr:col>
                    <xdr:colOff>600075</xdr:colOff>
                    <xdr:row>8</xdr:row>
                    <xdr:rowOff>28575</xdr:rowOff>
                  </to>
                </anchor>
              </controlPr>
            </control>
          </mc:Choice>
        </mc:AlternateContent>
        <mc:AlternateContent xmlns:mc="http://schemas.openxmlformats.org/markup-compatibility/2006">
          <mc:Choice Requires="x14">
            <control shapeId="16399" r:id="rId18" name="Check Box 15">
              <controlPr locked="0" defaultSize="0" autoFill="0" autoLine="0" autoPict="0">
                <anchor moveWithCells="1">
                  <from>
                    <xdr:col>3</xdr:col>
                    <xdr:colOff>28575</xdr:colOff>
                    <xdr:row>11</xdr:row>
                    <xdr:rowOff>9525</xdr:rowOff>
                  </from>
                  <to>
                    <xdr:col>3</xdr:col>
                    <xdr:colOff>495300</xdr:colOff>
                    <xdr:row>12</xdr:row>
                    <xdr:rowOff>0</xdr:rowOff>
                  </to>
                </anchor>
              </controlPr>
            </control>
          </mc:Choice>
        </mc:AlternateContent>
        <mc:AlternateContent xmlns:mc="http://schemas.openxmlformats.org/markup-compatibility/2006">
          <mc:Choice Requires="x14">
            <control shapeId="16400" r:id="rId19" name="Check Box 16">
              <controlPr locked="0" defaultSize="0" autoFill="0" autoLine="0" autoPict="0">
                <anchor moveWithCells="1">
                  <from>
                    <xdr:col>3</xdr:col>
                    <xdr:colOff>438150</xdr:colOff>
                    <xdr:row>11</xdr:row>
                    <xdr:rowOff>9525</xdr:rowOff>
                  </from>
                  <to>
                    <xdr:col>4</xdr:col>
                    <xdr:colOff>114300</xdr:colOff>
                    <xdr:row>12</xdr:row>
                    <xdr:rowOff>0</xdr:rowOff>
                  </to>
                </anchor>
              </controlPr>
            </control>
          </mc:Choice>
        </mc:AlternateContent>
        <mc:AlternateContent xmlns:mc="http://schemas.openxmlformats.org/markup-compatibility/2006">
          <mc:Choice Requires="x14">
            <control shapeId="16401" r:id="rId20" name="Check Box 17">
              <controlPr locked="0" defaultSize="0" autoFill="0" autoLine="0" autoPict="0">
                <anchor moveWithCells="1">
                  <from>
                    <xdr:col>8</xdr:col>
                    <xdr:colOff>619125</xdr:colOff>
                    <xdr:row>7</xdr:row>
                    <xdr:rowOff>0</xdr:rowOff>
                  </from>
                  <to>
                    <xdr:col>10</xdr:col>
                    <xdr:colOff>733425</xdr:colOff>
                    <xdr:row>9</xdr:row>
                    <xdr:rowOff>9525</xdr:rowOff>
                  </to>
                </anchor>
              </controlPr>
            </control>
          </mc:Choice>
        </mc:AlternateContent>
        <mc:AlternateContent xmlns:mc="http://schemas.openxmlformats.org/markup-compatibility/2006">
          <mc:Choice Requires="x14">
            <control shapeId="16402" r:id="rId21" name="Check Box 18">
              <controlPr locked="0" defaultSize="0" autoFill="0" autoLine="0" autoPict="0">
                <anchor moveWithCells="1">
                  <from>
                    <xdr:col>6</xdr:col>
                    <xdr:colOff>123825</xdr:colOff>
                    <xdr:row>9</xdr:row>
                    <xdr:rowOff>0</xdr:rowOff>
                  </from>
                  <to>
                    <xdr:col>9</xdr:col>
                    <xdr:colOff>342900</xdr:colOff>
                    <xdr:row>10</xdr:row>
                    <xdr:rowOff>28575</xdr:rowOff>
                  </to>
                </anchor>
              </controlPr>
            </control>
          </mc:Choice>
        </mc:AlternateContent>
        <mc:AlternateContent xmlns:mc="http://schemas.openxmlformats.org/markup-compatibility/2006">
          <mc:Choice Requires="x14">
            <control shapeId="16724" r:id="rId22" name="Check Box 340">
              <controlPr locked="0" defaultSize="0" autoFill="0" autoLine="0" autoPict="0">
                <anchor moveWithCells="1">
                  <from>
                    <xdr:col>11</xdr:col>
                    <xdr:colOff>9525</xdr:colOff>
                    <xdr:row>11</xdr:row>
                    <xdr:rowOff>9525</xdr:rowOff>
                  </from>
                  <to>
                    <xdr:col>12</xdr:col>
                    <xdr:colOff>152400</xdr:colOff>
                    <xdr:row>12</xdr:row>
                    <xdr:rowOff>9525</xdr:rowOff>
                  </to>
                </anchor>
              </controlPr>
            </control>
          </mc:Choice>
        </mc:AlternateContent>
        <mc:AlternateContent xmlns:mc="http://schemas.openxmlformats.org/markup-compatibility/2006">
          <mc:Choice Requires="x14">
            <control shapeId="16725" r:id="rId23" name="Check Box 341">
              <controlPr locked="0" defaultSize="0" autoFill="0" autoLine="0" autoPict="0">
                <anchor moveWithCells="1">
                  <from>
                    <xdr:col>10</xdr:col>
                    <xdr:colOff>0</xdr:colOff>
                    <xdr:row>10</xdr:row>
                    <xdr:rowOff>28575</xdr:rowOff>
                  </from>
                  <to>
                    <xdr:col>10</xdr:col>
                    <xdr:colOff>723900</xdr:colOff>
                    <xdr:row>12</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14"/>
  <sheetViews>
    <sheetView zoomScale="80" zoomScaleNormal="80" zoomScaleSheetLayoutView="75" workbookViewId="0">
      <selection activeCell="I15" sqref="I15"/>
    </sheetView>
  </sheetViews>
  <sheetFormatPr defaultRowHeight="15" x14ac:dyDescent="0.25"/>
  <cols>
    <col min="1" max="1" width="1.5703125" customWidth="1"/>
    <col min="2" max="2" width="36.140625" customWidth="1"/>
    <col min="3" max="4" width="17.140625" customWidth="1"/>
    <col min="5" max="5" width="19.85546875" customWidth="1"/>
    <col min="6" max="6" width="24.7109375" customWidth="1"/>
    <col min="7" max="7" width="19" customWidth="1"/>
    <col min="8" max="8" width="13.7109375" customWidth="1"/>
    <col min="9" max="9" width="33.42578125" customWidth="1"/>
    <col min="10" max="10" width="2.140625" customWidth="1"/>
    <col min="11" max="11" width="12.85546875" customWidth="1"/>
    <col min="15" max="15" width="2.140625" customWidth="1"/>
  </cols>
  <sheetData>
    <row r="1" spans="1:30" ht="9" customHeight="1"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row>
    <row r="2" spans="1:30" ht="21" x14ac:dyDescent="0.35">
      <c r="A2" s="18"/>
      <c r="B2" s="18"/>
      <c r="C2" s="49" t="s">
        <v>120</v>
      </c>
      <c r="D2" s="18"/>
      <c r="E2" s="18"/>
      <c r="F2" s="18"/>
      <c r="G2" s="39"/>
      <c r="H2" s="18"/>
      <c r="I2" s="18"/>
      <c r="J2" s="18"/>
      <c r="K2" s="18"/>
      <c r="L2" s="18"/>
      <c r="M2" s="18"/>
      <c r="N2" s="18"/>
      <c r="O2" s="18"/>
      <c r="P2" s="18"/>
      <c r="Q2" s="18"/>
      <c r="R2" s="18"/>
      <c r="S2" s="18"/>
      <c r="T2" s="18"/>
      <c r="U2" s="18"/>
      <c r="V2" s="18"/>
      <c r="W2" s="18"/>
      <c r="X2" s="18"/>
      <c r="Y2" s="18"/>
      <c r="Z2" s="18"/>
      <c r="AA2" s="18"/>
      <c r="AB2" s="18"/>
      <c r="AC2" s="18"/>
      <c r="AD2" s="18"/>
    </row>
    <row r="3" spans="1:30" ht="15.75" customHeight="1" x14ac:dyDescent="0.35">
      <c r="A3" s="18"/>
      <c r="B3" s="18"/>
      <c r="C3" s="49"/>
      <c r="D3" s="18"/>
      <c r="E3" s="18"/>
      <c r="F3" s="18"/>
      <c r="G3" s="44" t="s">
        <v>219</v>
      </c>
      <c r="H3" s="326">
        <v>19</v>
      </c>
      <c r="I3" s="18"/>
      <c r="J3" s="18"/>
      <c r="K3" s="18"/>
      <c r="L3" s="18"/>
      <c r="M3" s="18"/>
      <c r="N3" s="18"/>
      <c r="O3" s="18"/>
      <c r="P3" s="18"/>
      <c r="Q3" s="18"/>
      <c r="R3" s="18"/>
      <c r="S3" s="18"/>
      <c r="T3" s="18"/>
      <c r="U3" s="18"/>
      <c r="V3" s="18"/>
      <c r="W3" s="18"/>
      <c r="X3" s="18"/>
      <c r="Y3" s="18"/>
      <c r="Z3" s="18"/>
      <c r="AA3" s="18"/>
      <c r="AB3" s="18"/>
      <c r="AC3" s="18"/>
      <c r="AD3" s="18"/>
    </row>
    <row r="4" spans="1:30" ht="3" customHeight="1" x14ac:dyDescent="0.3">
      <c r="A4" s="18"/>
      <c r="B4" s="18"/>
      <c r="C4" s="39"/>
      <c r="D4" s="39"/>
      <c r="E4" s="39"/>
      <c r="F4" s="39"/>
      <c r="G4" s="39"/>
      <c r="H4" s="39"/>
      <c r="I4" s="53"/>
      <c r="J4" s="18"/>
      <c r="K4" s="18"/>
      <c r="L4" s="18"/>
      <c r="M4" s="18"/>
      <c r="N4" s="18"/>
      <c r="O4" s="18"/>
      <c r="P4" s="18"/>
      <c r="Q4" s="18"/>
      <c r="R4" s="18"/>
      <c r="S4" s="18"/>
      <c r="T4" s="18"/>
      <c r="U4" s="18"/>
      <c r="V4" s="18"/>
      <c r="W4" s="18"/>
      <c r="X4" s="18"/>
      <c r="Y4" s="18"/>
      <c r="Z4" s="18"/>
      <c r="AA4" s="18"/>
      <c r="AB4" s="18"/>
      <c r="AC4" s="18"/>
      <c r="AD4" s="18"/>
    </row>
    <row r="5" spans="1:30" ht="15.75" x14ac:dyDescent="0.3">
      <c r="A5" s="18"/>
      <c r="B5" s="18"/>
      <c r="C5" s="44" t="s">
        <v>68</v>
      </c>
      <c r="D5" s="431">
        <f>'Försättsblad-börja här'!C6</f>
        <v>0</v>
      </c>
      <c r="E5" s="432"/>
      <c r="F5" s="39"/>
      <c r="G5" s="44" t="s">
        <v>220</v>
      </c>
      <c r="H5" s="326">
        <v>3</v>
      </c>
      <c r="I5" s="39"/>
      <c r="J5" s="18"/>
      <c r="K5" s="18"/>
      <c r="L5" s="18"/>
      <c r="M5" s="18"/>
      <c r="N5" s="18"/>
      <c r="O5" s="18"/>
      <c r="P5" s="18"/>
      <c r="Q5" s="18"/>
      <c r="R5" s="18"/>
      <c r="S5" s="18"/>
      <c r="T5" s="18"/>
      <c r="U5" s="18"/>
      <c r="V5" s="18"/>
      <c r="W5" s="18"/>
      <c r="X5" s="18"/>
      <c r="Y5" s="18"/>
      <c r="Z5" s="18"/>
      <c r="AA5" s="18"/>
      <c r="AB5" s="18"/>
      <c r="AC5" s="18"/>
      <c r="AD5" s="18"/>
    </row>
    <row r="6" spans="1:30" ht="3" customHeight="1" x14ac:dyDescent="0.3">
      <c r="A6" s="18"/>
      <c r="B6" s="18"/>
      <c r="C6" s="44"/>
      <c r="D6" s="44"/>
      <c r="E6" s="44"/>
      <c r="F6" s="39"/>
      <c r="G6" s="44"/>
      <c r="H6" s="44"/>
      <c r="I6" s="39"/>
      <c r="J6" s="18"/>
      <c r="K6" s="18"/>
      <c r="L6" s="18"/>
      <c r="M6" s="18"/>
      <c r="N6" s="18"/>
      <c r="O6" s="18"/>
      <c r="P6" s="18"/>
      <c r="Q6" s="18"/>
      <c r="R6" s="18"/>
      <c r="S6" s="18"/>
      <c r="T6" s="18"/>
      <c r="U6" s="18"/>
      <c r="V6" s="18"/>
      <c r="W6" s="18"/>
      <c r="X6" s="18"/>
      <c r="Y6" s="18"/>
      <c r="Z6" s="18"/>
      <c r="AA6" s="18"/>
      <c r="AB6" s="18"/>
      <c r="AC6" s="18"/>
      <c r="AD6" s="18"/>
    </row>
    <row r="7" spans="1:30" ht="15.75" x14ac:dyDescent="0.3">
      <c r="A7" s="18"/>
      <c r="B7" s="18"/>
      <c r="C7" s="44" t="s">
        <v>70</v>
      </c>
      <c r="D7" s="230">
        <f>'Försättsblad-börja här'!G8</f>
        <v>0</v>
      </c>
      <c r="E7" s="44"/>
      <c r="F7" s="39"/>
      <c r="G7" s="44" t="s">
        <v>236</v>
      </c>
      <c r="H7" s="342" t="s">
        <v>244</v>
      </c>
      <c r="I7" s="39"/>
      <c r="J7" s="18"/>
      <c r="K7" s="18"/>
      <c r="L7" s="18"/>
      <c r="M7" s="18"/>
      <c r="N7" s="18"/>
      <c r="O7" s="18"/>
      <c r="P7" s="18"/>
      <c r="Q7" s="18"/>
      <c r="R7" s="18"/>
      <c r="S7" s="18"/>
      <c r="T7" s="18"/>
      <c r="U7" s="18"/>
      <c r="V7" s="18"/>
      <c r="W7" s="18"/>
      <c r="X7" s="18"/>
      <c r="Y7" s="18"/>
      <c r="Z7" s="18"/>
      <c r="AA7" s="18"/>
      <c r="AB7" s="18"/>
      <c r="AC7" s="18"/>
      <c r="AD7" s="18"/>
    </row>
    <row r="8" spans="1:30" ht="3" customHeight="1" thickBot="1" x14ac:dyDescent="0.4">
      <c r="A8" s="18"/>
      <c r="B8" s="82"/>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row>
    <row r="9" spans="1:30" ht="20.25" thickBot="1" x14ac:dyDescent="0.4">
      <c r="A9" s="18"/>
      <c r="B9" s="91" t="s">
        <v>117</v>
      </c>
      <c r="C9" s="65"/>
      <c r="D9" s="65"/>
      <c r="E9" s="66"/>
      <c r="F9" s="112" t="s">
        <v>225</v>
      </c>
      <c r="G9" s="309"/>
      <c r="H9" s="111"/>
      <c r="I9" s="18"/>
      <c r="J9" s="18"/>
      <c r="K9" s="18"/>
      <c r="L9" s="18"/>
      <c r="M9" s="18"/>
      <c r="N9" s="18"/>
      <c r="O9" s="18"/>
      <c r="P9" s="18"/>
      <c r="Q9" s="18"/>
      <c r="R9" s="18"/>
      <c r="S9" s="18"/>
      <c r="T9" s="18"/>
      <c r="U9" s="18"/>
      <c r="V9" s="18"/>
      <c r="W9" s="18"/>
      <c r="X9" s="18"/>
      <c r="Y9" s="18"/>
      <c r="Z9" s="18"/>
      <c r="AA9" s="18"/>
      <c r="AB9" s="18"/>
      <c r="AC9" s="18"/>
      <c r="AD9" s="18"/>
    </row>
    <row r="10" spans="1:30" ht="15.75" customHeight="1" thickBot="1" x14ac:dyDescent="0.4">
      <c r="A10" s="18"/>
      <c r="B10" s="83" t="s">
        <v>218</v>
      </c>
      <c r="C10" s="92">
        <f>'Försättsblad-börja här'!F26+'Försättsblad-börja här'!F27+'Försättsblad-börja här'!F28</f>
        <v>1</v>
      </c>
      <c r="D10" s="87" t="s">
        <v>116</v>
      </c>
      <c r="E10" s="70"/>
      <c r="F10" s="306" t="s">
        <v>240</v>
      </c>
      <c r="G10" s="327">
        <f>IF(H7="N",I10,I11)</f>
        <v>85</v>
      </c>
      <c r="H10" s="88" t="s">
        <v>119</v>
      </c>
      <c r="I10" s="163">
        <f>IF(H7="N",IF(H3*H5=18*1,(C19*C10+G19*G17)/(C10+G17),IF(H3*H5=18*2,(C20*C10+G20*G17)/(C10+G17),IF(H3*H5=18*3,(C21*C10+G21*G17)/(C10+G17),IF(H3*H5=19*1,(D19*C10+H19*G17)/(C10+G17),IF(H3*H5=19*2,(D20*C10+H20*G17)/(C10+G17),IF(H3*H5=19*3,(D21*C10+H21*G17)/(C10+G17))))))))</f>
        <v>85</v>
      </c>
      <c r="J10" s="18"/>
      <c r="K10" s="18"/>
      <c r="L10" s="18"/>
      <c r="M10" s="18"/>
      <c r="N10" s="18"/>
      <c r="O10" s="18"/>
      <c r="P10" s="18"/>
      <c r="Q10" s="18"/>
      <c r="R10" s="18"/>
      <c r="S10" s="18"/>
      <c r="T10" s="18"/>
      <c r="U10" s="18"/>
      <c r="V10" s="18"/>
      <c r="W10" s="18"/>
      <c r="X10" s="18"/>
      <c r="Y10" s="18"/>
      <c r="Z10" s="18"/>
      <c r="AA10" s="18"/>
      <c r="AB10" s="18"/>
      <c r="AC10" s="18"/>
      <c r="AD10" s="18"/>
    </row>
    <row r="11" spans="1:30" ht="17.25" x14ac:dyDescent="0.35">
      <c r="A11" s="18"/>
      <c r="B11" s="84" t="s">
        <v>34</v>
      </c>
      <c r="C11" s="189"/>
      <c r="D11" s="87" t="s">
        <v>35</v>
      </c>
      <c r="E11" s="68"/>
      <c r="F11" s="306" t="s">
        <v>237</v>
      </c>
      <c r="G11" s="328"/>
      <c r="H11" s="88" t="s">
        <v>119</v>
      </c>
      <c r="I11" s="163" t="b">
        <f>IF(H7="J",IF(H3*H5=18*1,(C24*C10+G24*G17)/(C10+G17),IF(H3*H5=18*2,(C25*C10+G25*G17)/(C10+G17),IF(H3*H5=18*3,(C26*C10+G26*G17)/(C10+G17),IF(H3*H5=19*1,(D24*C10+H24*G17)/(C10+G17),IF(H3*H5=19*2,(D25*C10+H25*G17)/(C10+G17),IF(H3*H5=19*3,(D26*C10+H26*G17)/(C10+G17))))))))</f>
        <v>0</v>
      </c>
      <c r="J11" s="18"/>
      <c r="K11" s="18"/>
      <c r="L11" s="18"/>
      <c r="M11" s="18"/>
      <c r="N11" s="18"/>
      <c r="O11" s="18"/>
      <c r="P11" s="18"/>
      <c r="Q11" s="18"/>
      <c r="R11" s="18"/>
      <c r="S11" s="18"/>
      <c r="T11" s="18"/>
      <c r="U11" s="18"/>
      <c r="V11" s="18"/>
      <c r="W11" s="18"/>
      <c r="X11" s="18"/>
      <c r="Y11" s="18"/>
      <c r="Z11" s="18"/>
      <c r="AA11" s="18"/>
      <c r="AB11" s="18"/>
      <c r="AC11" s="18"/>
      <c r="AD11" s="18"/>
    </row>
    <row r="12" spans="1:30" ht="16.5" customHeight="1" x14ac:dyDescent="0.35">
      <c r="A12" s="18"/>
      <c r="B12" s="84" t="s">
        <v>198</v>
      </c>
      <c r="C12" s="160">
        <f>(C11*7+C10*0.35)/C10</f>
        <v>0.35</v>
      </c>
      <c r="D12" s="119" t="s">
        <v>160</v>
      </c>
      <c r="E12" s="70"/>
      <c r="F12" s="306" t="s">
        <v>222</v>
      </c>
      <c r="G12" s="325"/>
      <c r="H12" s="88" t="s">
        <v>119</v>
      </c>
      <c r="I12" s="18"/>
      <c r="J12" s="18"/>
      <c r="K12" s="18"/>
      <c r="L12" s="18"/>
      <c r="M12" s="18"/>
      <c r="N12" s="18"/>
      <c r="O12" s="18"/>
      <c r="P12" s="18"/>
      <c r="Q12" s="18"/>
      <c r="R12" s="18"/>
      <c r="S12" s="18"/>
      <c r="T12" s="18"/>
      <c r="U12" s="18"/>
      <c r="V12" s="18"/>
      <c r="W12" s="18"/>
      <c r="X12" s="18"/>
      <c r="Y12" s="18"/>
      <c r="Z12" s="18"/>
      <c r="AA12" s="18"/>
      <c r="AB12" s="18"/>
      <c r="AC12" s="18"/>
      <c r="AD12" s="18"/>
    </row>
    <row r="13" spans="1:30" ht="16.5" customHeight="1" x14ac:dyDescent="0.35">
      <c r="A13" s="18"/>
      <c r="B13" s="95" t="s">
        <v>161</v>
      </c>
      <c r="C13" s="190"/>
      <c r="D13" s="119" t="s">
        <v>160</v>
      </c>
      <c r="E13" s="70"/>
      <c r="F13" s="307" t="s">
        <v>223</v>
      </c>
      <c r="G13" s="320"/>
      <c r="H13" s="88" t="s">
        <v>119</v>
      </c>
      <c r="I13" s="18"/>
      <c r="J13" s="18"/>
      <c r="K13" s="18"/>
      <c r="L13" s="18"/>
      <c r="M13" s="18"/>
      <c r="N13" s="18"/>
      <c r="O13" s="18"/>
      <c r="P13" s="18"/>
      <c r="Q13" s="18"/>
      <c r="R13" s="18"/>
      <c r="S13" s="18"/>
      <c r="T13" s="18"/>
      <c r="U13" s="18"/>
      <c r="V13" s="18"/>
      <c r="W13" s="18"/>
      <c r="X13" s="18"/>
      <c r="Y13" s="18"/>
      <c r="Z13" s="18"/>
      <c r="AA13" s="18"/>
      <c r="AB13" s="18"/>
      <c r="AC13" s="18"/>
      <c r="AD13" s="18"/>
    </row>
    <row r="14" spans="1:30" ht="17.25" customHeight="1" thickBot="1" x14ac:dyDescent="0.4">
      <c r="A14" s="18"/>
      <c r="B14" s="95" t="s">
        <v>36</v>
      </c>
      <c r="C14" s="191"/>
      <c r="D14" s="119" t="s">
        <v>37</v>
      </c>
      <c r="E14" s="70"/>
      <c r="F14" s="308" t="s">
        <v>224</v>
      </c>
      <c r="G14" s="321"/>
      <c r="H14" s="90" t="s">
        <v>119</v>
      </c>
      <c r="I14" s="18"/>
      <c r="J14" s="18"/>
      <c r="K14" s="18"/>
      <c r="L14" s="18"/>
      <c r="M14" s="18"/>
      <c r="N14" s="18"/>
      <c r="O14" s="18"/>
      <c r="P14" s="18"/>
      <c r="Q14" s="18"/>
      <c r="R14" s="18"/>
      <c r="S14" s="18"/>
      <c r="T14" s="18"/>
      <c r="U14" s="18"/>
      <c r="V14" s="18"/>
      <c r="W14" s="18"/>
      <c r="X14" s="18"/>
      <c r="Y14" s="18"/>
      <c r="Z14" s="18"/>
      <c r="AA14" s="18"/>
      <c r="AB14" s="18"/>
      <c r="AC14" s="18"/>
      <c r="AD14" s="18"/>
    </row>
    <row r="15" spans="1:30" ht="16.5" customHeight="1" x14ac:dyDescent="0.3">
      <c r="A15" s="18"/>
      <c r="B15" s="84" t="s">
        <v>162</v>
      </c>
      <c r="C15" s="192"/>
      <c r="D15" s="119" t="s">
        <v>160</v>
      </c>
      <c r="E15" s="70"/>
      <c r="F15" s="39"/>
      <c r="G15" s="39"/>
      <c r="H15" s="87"/>
      <c r="I15" s="18"/>
      <c r="J15" s="18"/>
      <c r="K15" s="18"/>
      <c r="L15" s="18"/>
      <c r="M15" s="18"/>
      <c r="N15" s="18"/>
      <c r="O15" s="18"/>
      <c r="P15" s="18"/>
      <c r="Q15" s="18"/>
      <c r="R15" s="18"/>
      <c r="S15" s="18"/>
      <c r="T15" s="18"/>
      <c r="U15" s="18"/>
      <c r="V15" s="18"/>
      <c r="W15" s="18"/>
      <c r="X15" s="18"/>
      <c r="Y15" s="18"/>
      <c r="Z15" s="18"/>
      <c r="AA15" s="18"/>
      <c r="AB15" s="18"/>
      <c r="AC15" s="18"/>
      <c r="AD15" s="18"/>
    </row>
    <row r="16" spans="1:30" ht="16.5" customHeight="1" thickBot="1" x14ac:dyDescent="0.4">
      <c r="A16" s="18"/>
      <c r="B16" s="85" t="s">
        <v>38</v>
      </c>
      <c r="C16" s="142">
        <f>(C13*C14+C15*(168-C14))/168</f>
        <v>0</v>
      </c>
      <c r="D16" s="119" t="s">
        <v>160</v>
      </c>
      <c r="E16" s="70"/>
      <c r="F16" s="89" t="s">
        <v>239</v>
      </c>
      <c r="G16" s="39"/>
      <c r="H16" s="39"/>
      <c r="I16" s="18"/>
      <c r="J16" s="18"/>
      <c r="K16" s="18"/>
      <c r="L16" s="18"/>
      <c r="M16" s="18"/>
      <c r="N16" s="18"/>
      <c r="O16" s="18"/>
      <c r="P16" s="18"/>
      <c r="Q16" s="18"/>
      <c r="R16" s="18"/>
      <c r="S16" s="18"/>
      <c r="T16" s="18"/>
      <c r="U16" s="18"/>
      <c r="V16" s="18"/>
      <c r="W16" s="18"/>
      <c r="X16" s="18"/>
      <c r="Y16" s="18"/>
      <c r="Z16" s="18"/>
      <c r="AA16" s="18"/>
      <c r="AB16" s="18"/>
      <c r="AC16" s="18"/>
      <c r="AD16" s="18"/>
    </row>
    <row r="17" spans="1:30" ht="15.75" customHeight="1" thickBot="1" x14ac:dyDescent="0.4">
      <c r="A17" s="18"/>
      <c r="B17" s="67"/>
      <c r="C17" s="69"/>
      <c r="D17" s="69"/>
      <c r="E17" s="70"/>
      <c r="F17" s="304" t="s">
        <v>217</v>
      </c>
      <c r="G17" s="305">
        <f>'Försättsblad-börja här'!F25</f>
        <v>1</v>
      </c>
      <c r="H17" s="87" t="s">
        <v>116</v>
      </c>
      <c r="I17" s="18"/>
      <c r="J17" s="18"/>
      <c r="K17" s="18"/>
      <c r="L17" s="18"/>
      <c r="M17" s="18"/>
      <c r="N17" s="18"/>
      <c r="O17" s="18"/>
      <c r="P17" s="18"/>
      <c r="Q17" s="18"/>
      <c r="R17" s="18"/>
      <c r="S17" s="18"/>
      <c r="T17" s="18"/>
      <c r="U17" s="18"/>
      <c r="V17" s="18"/>
      <c r="W17" s="18"/>
      <c r="X17" s="18"/>
      <c r="Y17" s="18"/>
      <c r="Z17" s="18"/>
      <c r="AA17" s="18"/>
      <c r="AB17" s="18"/>
      <c r="AC17" s="18"/>
      <c r="AD17" s="18"/>
    </row>
    <row r="18" spans="1:30" ht="16.5" thickBot="1" x14ac:dyDescent="0.35">
      <c r="A18" s="18"/>
      <c r="B18" s="86" t="s">
        <v>39</v>
      </c>
      <c r="C18" s="94" t="s">
        <v>66</v>
      </c>
      <c r="D18" s="93" t="s">
        <v>67</v>
      </c>
      <c r="E18" s="71"/>
      <c r="F18" s="86" t="s">
        <v>122</v>
      </c>
      <c r="G18" s="94" t="s">
        <v>66</v>
      </c>
      <c r="H18" s="93" t="s">
        <v>67</v>
      </c>
      <c r="I18" s="110"/>
      <c r="J18" s="18"/>
      <c r="K18" s="18"/>
      <c r="L18" s="18"/>
      <c r="M18" s="18"/>
      <c r="N18" s="18"/>
      <c r="O18" s="18"/>
      <c r="P18" s="18"/>
      <c r="Q18" s="18"/>
      <c r="R18" s="18"/>
      <c r="S18" s="18"/>
      <c r="T18" s="18"/>
      <c r="U18" s="18"/>
      <c r="V18" s="18"/>
      <c r="W18" s="18"/>
      <c r="X18" s="18"/>
      <c r="Y18" s="18"/>
      <c r="Z18" s="18"/>
      <c r="AA18" s="18"/>
      <c r="AB18" s="18"/>
      <c r="AC18" s="18"/>
      <c r="AD18" s="18"/>
    </row>
    <row r="19" spans="1:30" ht="18" thickBot="1" x14ac:dyDescent="0.35">
      <c r="A19" s="18"/>
      <c r="B19" s="83" t="s">
        <v>40</v>
      </c>
      <c r="C19" s="124">
        <f>IF($C$16&lt;1,IF(($C$16-0.35)&gt;0,140+110*($C$16-0.35),140),140+110*0.65)</f>
        <v>140</v>
      </c>
      <c r="D19" s="125">
        <f>IF($C$16&lt;1,IF(($C$16-0.35)&gt;0,120+70*($C$16-0.35),120),120+70*0.65)</f>
        <v>120</v>
      </c>
      <c r="E19" s="120" t="s">
        <v>119</v>
      </c>
      <c r="F19" s="83" t="s">
        <v>40</v>
      </c>
      <c r="G19" s="124">
        <v>150</v>
      </c>
      <c r="H19" s="125">
        <v>130</v>
      </c>
      <c r="I19" s="119" t="s">
        <v>119</v>
      </c>
      <c r="J19" s="18"/>
      <c r="K19" s="18"/>
      <c r="L19" s="18"/>
      <c r="M19" s="18"/>
      <c r="N19" s="18"/>
      <c r="O19" s="18"/>
      <c r="P19" s="18"/>
      <c r="Q19" s="18"/>
      <c r="R19" s="18"/>
      <c r="S19" s="18"/>
      <c r="T19" s="18"/>
      <c r="U19" s="18"/>
      <c r="V19" s="18"/>
      <c r="W19" s="18"/>
      <c r="X19" s="18"/>
      <c r="Y19" s="18"/>
      <c r="Z19" s="18"/>
      <c r="AA19" s="18"/>
      <c r="AB19" s="18"/>
      <c r="AC19" s="18"/>
      <c r="AD19" s="18"/>
    </row>
    <row r="20" spans="1:30" ht="18" thickBot="1" x14ac:dyDescent="0.35">
      <c r="A20" s="18"/>
      <c r="B20" s="84" t="s">
        <v>41</v>
      </c>
      <c r="C20" s="126">
        <f>IF($C$16&lt;1,IF(($C$16-0.35)&gt;0,120+90*($C$16-0.35),120),120+90*0.65)</f>
        <v>120</v>
      </c>
      <c r="D20" s="125">
        <f>IF($C$16&lt;1,IF(($C$16-0.35)&gt;0,100+70*($C$16-0.35),100),100+70*0.65)</f>
        <v>100</v>
      </c>
      <c r="E20" s="120" t="s">
        <v>119</v>
      </c>
      <c r="F20" s="84" t="s">
        <v>41</v>
      </c>
      <c r="G20" s="126">
        <v>130</v>
      </c>
      <c r="H20" s="125">
        <v>110</v>
      </c>
      <c r="I20" s="119" t="s">
        <v>119</v>
      </c>
      <c r="J20" s="18"/>
      <c r="K20" s="18"/>
      <c r="L20" s="18"/>
      <c r="M20" s="18"/>
      <c r="N20" s="18"/>
      <c r="O20" s="18"/>
      <c r="P20" s="18"/>
      <c r="Q20" s="18"/>
      <c r="R20" s="18"/>
      <c r="S20" s="18"/>
      <c r="T20" s="18"/>
      <c r="U20" s="18"/>
      <c r="V20" s="18"/>
      <c r="W20" s="18"/>
      <c r="X20" s="18"/>
      <c r="Y20" s="18"/>
      <c r="Z20" s="18"/>
      <c r="AA20" s="18"/>
      <c r="AB20" s="18"/>
      <c r="AC20" s="18"/>
      <c r="AD20" s="18"/>
    </row>
    <row r="21" spans="1:30" ht="18" thickBot="1" x14ac:dyDescent="0.35">
      <c r="A21" s="18"/>
      <c r="B21" s="85" t="s">
        <v>42</v>
      </c>
      <c r="C21" s="126">
        <f>IF($C$16&lt;1,IF(($C$16-0.35)&gt;0,100+70*($C$16-0.35),100),100+70*0.65)</f>
        <v>100</v>
      </c>
      <c r="D21" s="125">
        <f>IF($C$16&lt;1,IF(($C$16-0.35)&gt;0,80+70*($C$16-0.35),80),80+70*0.65)</f>
        <v>80</v>
      </c>
      <c r="E21" s="120" t="s">
        <v>119</v>
      </c>
      <c r="F21" s="85" t="s">
        <v>42</v>
      </c>
      <c r="G21" s="126">
        <v>110</v>
      </c>
      <c r="H21" s="125">
        <v>90</v>
      </c>
      <c r="I21" s="119" t="s">
        <v>119</v>
      </c>
      <c r="J21" s="18"/>
      <c r="K21" s="18"/>
      <c r="L21" s="18"/>
      <c r="M21" s="18"/>
      <c r="N21" s="18"/>
      <c r="O21" s="18"/>
      <c r="P21" s="18"/>
      <c r="Q21" s="18"/>
      <c r="R21" s="18"/>
      <c r="S21" s="18"/>
      <c r="T21" s="18"/>
      <c r="U21" s="18"/>
      <c r="V21" s="18"/>
      <c r="W21" s="18"/>
      <c r="X21" s="18"/>
      <c r="Y21" s="18"/>
      <c r="Z21" s="18"/>
      <c r="AA21" s="18"/>
      <c r="AB21" s="18"/>
      <c r="AC21" s="18"/>
      <c r="AD21" s="18"/>
    </row>
    <row r="22" spans="1:30" ht="15.75" customHeight="1" x14ac:dyDescent="0.25">
      <c r="A22" s="18"/>
      <c r="B22" s="67"/>
      <c r="C22" s="69"/>
      <c r="D22" s="69"/>
      <c r="E22" s="120"/>
      <c r="F22" s="67"/>
      <c r="G22" s="69"/>
      <c r="H22" s="69"/>
      <c r="I22" s="119"/>
      <c r="J22" s="18"/>
      <c r="K22" s="18"/>
      <c r="L22" s="18"/>
      <c r="M22" s="18"/>
      <c r="N22" s="18"/>
      <c r="O22" s="18"/>
      <c r="P22" s="18"/>
      <c r="Q22" s="18"/>
      <c r="R22" s="18"/>
      <c r="S22" s="18"/>
      <c r="T22" s="18"/>
      <c r="U22" s="18"/>
      <c r="V22" s="18"/>
      <c r="W22" s="18"/>
      <c r="X22" s="18"/>
      <c r="Y22" s="18"/>
      <c r="Z22" s="18"/>
      <c r="AA22" s="18"/>
      <c r="AB22" s="18"/>
      <c r="AC22" s="18"/>
      <c r="AD22" s="18"/>
    </row>
    <row r="23" spans="1:30" ht="16.5" thickBot="1" x14ac:dyDescent="0.35">
      <c r="A23" s="18"/>
      <c r="B23" s="86" t="s">
        <v>43</v>
      </c>
      <c r="C23" s="94" t="s">
        <v>66</v>
      </c>
      <c r="D23" s="93" t="s">
        <v>67</v>
      </c>
      <c r="E23" s="120"/>
      <c r="F23" s="86" t="s">
        <v>121</v>
      </c>
      <c r="G23" s="94" t="s">
        <v>66</v>
      </c>
      <c r="H23" s="93" t="s">
        <v>67</v>
      </c>
      <c r="I23" s="119"/>
      <c r="J23" s="18"/>
      <c r="K23" s="18"/>
      <c r="L23" s="18"/>
      <c r="M23" s="18"/>
      <c r="N23" s="18"/>
      <c r="O23" s="18"/>
      <c r="P23" s="18"/>
      <c r="Q23" s="18"/>
      <c r="R23" s="18"/>
      <c r="S23" s="18"/>
      <c r="T23" s="18"/>
      <c r="U23" s="18"/>
      <c r="V23" s="18"/>
      <c r="W23" s="18"/>
      <c r="X23" s="18"/>
      <c r="Y23" s="18"/>
      <c r="Z23" s="18"/>
      <c r="AA23" s="18"/>
      <c r="AB23" s="18"/>
      <c r="AC23" s="18"/>
      <c r="AD23" s="18"/>
    </row>
    <row r="24" spans="1:30" ht="18" thickBot="1" x14ac:dyDescent="0.35">
      <c r="A24" s="18"/>
      <c r="B24" s="83" t="s">
        <v>40</v>
      </c>
      <c r="C24" s="124">
        <f>IF($C$16&lt;1,IF(($C$16-0.35)&gt;0,95+65*($C$16-0.35),95),95+65*0.65)</f>
        <v>95</v>
      </c>
      <c r="D24" s="125">
        <f>IF($C$16&lt;1,IF(($C$16-0.35)&gt;0,95+65*($C$16-0.35),95),95+65*0.65)</f>
        <v>95</v>
      </c>
      <c r="E24" s="120" t="s">
        <v>119</v>
      </c>
      <c r="F24" s="83" t="s">
        <v>40</v>
      </c>
      <c r="G24" s="124">
        <v>95</v>
      </c>
      <c r="H24" s="125">
        <v>95</v>
      </c>
      <c r="I24" s="119" t="s">
        <v>119</v>
      </c>
      <c r="J24" s="18"/>
      <c r="K24" s="18"/>
      <c r="L24" s="18"/>
      <c r="M24" s="18"/>
      <c r="N24" s="18"/>
      <c r="O24" s="18"/>
      <c r="P24" s="18"/>
      <c r="Q24" s="18"/>
      <c r="R24" s="18"/>
      <c r="S24" s="18"/>
      <c r="T24" s="18"/>
      <c r="U24" s="18"/>
      <c r="V24" s="18"/>
      <c r="W24" s="18"/>
      <c r="X24" s="18"/>
      <c r="Y24" s="18"/>
      <c r="Z24" s="18"/>
      <c r="AA24" s="18"/>
      <c r="AB24" s="18"/>
      <c r="AC24" s="18"/>
      <c r="AD24" s="18"/>
    </row>
    <row r="25" spans="1:30" ht="18" thickBot="1" x14ac:dyDescent="0.35">
      <c r="A25" s="18"/>
      <c r="B25" s="84" t="s">
        <v>41</v>
      </c>
      <c r="C25" s="126">
        <f>IF($C$16&lt;1,IF(($C$16-0.35)&gt;0,75+55*($C$16-0.35),75),75+55*0.65)</f>
        <v>75</v>
      </c>
      <c r="D25" s="125">
        <f>IF($C$16&lt;1,IF(($C$16-0.35)&gt;0,75+55*($C$16-0.35),75),75+55*0.65)</f>
        <v>75</v>
      </c>
      <c r="E25" s="120" t="s">
        <v>119</v>
      </c>
      <c r="F25" s="84" t="s">
        <v>41</v>
      </c>
      <c r="G25" s="126">
        <v>75</v>
      </c>
      <c r="H25" s="125">
        <v>75</v>
      </c>
      <c r="I25" s="119" t="s">
        <v>119</v>
      </c>
      <c r="J25" s="18"/>
      <c r="K25" s="18"/>
      <c r="L25" s="18"/>
      <c r="M25" s="18"/>
      <c r="N25" s="18"/>
      <c r="O25" s="18"/>
      <c r="P25" s="18"/>
      <c r="Q25" s="18"/>
      <c r="R25" s="18"/>
      <c r="S25" s="18"/>
      <c r="T25" s="18"/>
      <c r="U25" s="18"/>
      <c r="V25" s="18"/>
      <c r="W25" s="18"/>
      <c r="X25" s="18"/>
      <c r="Y25" s="18"/>
      <c r="Z25" s="18"/>
      <c r="AA25" s="18"/>
      <c r="AB25" s="18"/>
      <c r="AC25" s="18"/>
      <c r="AD25" s="18"/>
    </row>
    <row r="26" spans="1:30" ht="18" thickBot="1" x14ac:dyDescent="0.35">
      <c r="A26" s="18"/>
      <c r="B26" s="85" t="s">
        <v>42</v>
      </c>
      <c r="C26" s="126">
        <f>IF($C$16&lt;1,IF(($C$16-0.35)&gt;0,55+45*($C$16-0.35),55),55+45*0.65)</f>
        <v>55</v>
      </c>
      <c r="D26" s="125">
        <f>IF($C$16&lt;1,IF(($C$16-0.35)&gt;0,55+45*($C$16-0.35),55),55+45*0.65)</f>
        <v>55</v>
      </c>
      <c r="E26" s="120" t="s">
        <v>119</v>
      </c>
      <c r="F26" s="85" t="s">
        <v>42</v>
      </c>
      <c r="G26" s="126">
        <v>55</v>
      </c>
      <c r="H26" s="125">
        <v>55</v>
      </c>
      <c r="I26" s="119" t="s">
        <v>119</v>
      </c>
      <c r="J26" s="18"/>
      <c r="K26" s="18"/>
      <c r="L26" s="18"/>
      <c r="M26" s="18"/>
      <c r="N26" s="18"/>
      <c r="O26" s="18"/>
      <c r="P26" s="18"/>
      <c r="Q26" s="18"/>
      <c r="R26" s="18"/>
      <c r="S26" s="18"/>
      <c r="T26" s="18"/>
      <c r="U26" s="18"/>
      <c r="V26" s="18"/>
      <c r="W26" s="18"/>
      <c r="X26" s="18"/>
      <c r="Y26" s="18"/>
      <c r="Z26" s="18"/>
      <c r="AA26" s="18"/>
      <c r="AB26" s="18"/>
      <c r="AC26" s="18"/>
      <c r="AD26" s="18"/>
    </row>
    <row r="27" spans="1:30" ht="4.5" customHeight="1" thickBot="1" x14ac:dyDescent="0.35">
      <c r="A27" s="18"/>
      <c r="B27" s="67"/>
      <c r="C27" s="69"/>
      <c r="D27" s="69"/>
      <c r="E27" s="88"/>
      <c r="F27" s="67"/>
      <c r="G27" s="69"/>
      <c r="H27" s="69"/>
      <c r="I27" s="87"/>
      <c r="J27" s="18"/>
      <c r="K27" s="18"/>
      <c r="L27" s="18"/>
      <c r="M27" s="18"/>
      <c r="N27" s="18"/>
      <c r="O27" s="18"/>
      <c r="P27" s="18"/>
      <c r="Q27" s="18"/>
      <c r="R27" s="18"/>
      <c r="S27" s="18"/>
      <c r="T27" s="18"/>
      <c r="U27" s="18"/>
      <c r="V27" s="18"/>
      <c r="W27" s="18"/>
      <c r="X27" s="18"/>
      <c r="Y27" s="18"/>
      <c r="Z27" s="18"/>
      <c r="AA27" s="18"/>
      <c r="AB27" s="18"/>
      <c r="AC27" s="18"/>
      <c r="AD27" s="18"/>
    </row>
    <row r="28" spans="1:30" ht="16.5" thickBot="1" x14ac:dyDescent="0.35">
      <c r="A28" s="18"/>
      <c r="B28" s="83" t="s">
        <v>44</v>
      </c>
      <c r="C28" s="127">
        <f>IF($C$16&lt;1,IF(($C$16-0.35)&gt;0,0.03*($C$16-0.35)*$C$10,0),0)+ 5.5+IF($C$10&gt;130,0.035*($C$10-130),0)</f>
        <v>5.5</v>
      </c>
      <c r="D28" s="128">
        <f>C28</f>
        <v>5.5</v>
      </c>
      <c r="E28" s="88" t="s">
        <v>45</v>
      </c>
      <c r="F28" s="83" t="s">
        <v>44</v>
      </c>
      <c r="G28" s="127">
        <f>5.5+IF($G$17&gt;130,0.035*($G$17-130),0)</f>
        <v>5.5</v>
      </c>
      <c r="H28" s="128">
        <f>G28</f>
        <v>5.5</v>
      </c>
      <c r="I28" s="87" t="s">
        <v>45</v>
      </c>
      <c r="J28" s="18"/>
      <c r="K28" s="18"/>
      <c r="L28" s="18"/>
      <c r="M28" s="18"/>
      <c r="N28" s="18"/>
      <c r="O28" s="18"/>
      <c r="P28" s="18"/>
      <c r="Q28" s="18"/>
      <c r="R28" s="18"/>
      <c r="S28" s="18"/>
      <c r="T28" s="18"/>
      <c r="U28" s="18"/>
      <c r="V28" s="18"/>
      <c r="W28" s="18"/>
      <c r="X28" s="18"/>
      <c r="Y28" s="18"/>
      <c r="Z28" s="18"/>
      <c r="AA28" s="18"/>
      <c r="AB28" s="18"/>
      <c r="AC28" s="18"/>
      <c r="AD28" s="18"/>
    </row>
    <row r="29" spans="1:30" ht="16.5" thickBot="1" x14ac:dyDescent="0.35">
      <c r="A29" s="18"/>
      <c r="B29" s="84" t="s">
        <v>46</v>
      </c>
      <c r="C29" s="127">
        <f>IF($C$16&lt;1,IF(($C$16-0.35)&gt;0,0.026*($C$16-0.35)*$C$10,0),0)+ 5+IF($C$10&gt;130,0.03*($C$10-130),0)</f>
        <v>5</v>
      </c>
      <c r="D29" s="128">
        <f>C29</f>
        <v>5</v>
      </c>
      <c r="E29" s="88" t="s">
        <v>45</v>
      </c>
      <c r="F29" s="84" t="s">
        <v>46</v>
      </c>
      <c r="G29" s="127">
        <f>5+IF($G$17&gt;130,0.03*($G$17-130),0)</f>
        <v>5</v>
      </c>
      <c r="H29" s="128">
        <f>G29</f>
        <v>5</v>
      </c>
      <c r="I29" s="87" t="s">
        <v>45</v>
      </c>
      <c r="J29" s="18"/>
      <c r="K29" s="18"/>
      <c r="L29" s="18"/>
      <c r="M29" s="18"/>
      <c r="N29" s="18"/>
      <c r="O29" s="18"/>
      <c r="P29" s="18"/>
      <c r="Q29" s="18"/>
      <c r="R29" s="18"/>
      <c r="S29" s="18"/>
      <c r="T29" s="18"/>
      <c r="U29" s="18"/>
      <c r="V29" s="18"/>
      <c r="W29" s="18"/>
      <c r="X29" s="18"/>
      <c r="Y29" s="18"/>
      <c r="Z29" s="18"/>
      <c r="AA29" s="18"/>
      <c r="AB29" s="18"/>
      <c r="AC29" s="18"/>
      <c r="AD29" s="18"/>
    </row>
    <row r="30" spans="1:30" ht="16.5" thickBot="1" x14ac:dyDescent="0.35">
      <c r="A30" s="18"/>
      <c r="B30" s="96" t="s">
        <v>47</v>
      </c>
      <c r="C30" s="127">
        <f>IF($C$16&lt;1,IF(($C$16-0.35)&gt;0,0.022*($C$16-0.35)*$C$10,0),0)+ 4.5+IF($C$10&gt;130,0.025*($C$10-130),0)</f>
        <v>4.5</v>
      </c>
      <c r="D30" s="128">
        <f>C30</f>
        <v>4.5</v>
      </c>
      <c r="E30" s="88" t="s">
        <v>45</v>
      </c>
      <c r="F30" s="85" t="s">
        <v>47</v>
      </c>
      <c r="G30" s="127">
        <f>4.5+IF($G$17&gt;130,0.025*($G$17-130),0)</f>
        <v>4.5</v>
      </c>
      <c r="H30" s="127">
        <f>G30</f>
        <v>4.5</v>
      </c>
      <c r="I30" s="87" t="s">
        <v>45</v>
      </c>
      <c r="J30" s="18"/>
      <c r="K30" s="18"/>
      <c r="L30" s="18"/>
      <c r="M30" s="18"/>
      <c r="N30" s="18"/>
      <c r="O30" s="18"/>
      <c r="P30" s="18"/>
      <c r="Q30" s="18"/>
      <c r="R30" s="18"/>
      <c r="S30" s="18"/>
      <c r="T30" s="18"/>
      <c r="U30" s="18"/>
      <c r="V30" s="18"/>
      <c r="W30" s="18"/>
      <c r="X30" s="18"/>
      <c r="Y30" s="18"/>
      <c r="Z30" s="18"/>
      <c r="AA30" s="18"/>
      <c r="AB30" s="18"/>
      <c r="AC30" s="18"/>
      <c r="AD30" s="18"/>
    </row>
    <row r="31" spans="1:30" ht="15.75" x14ac:dyDescent="0.3">
      <c r="A31" s="20"/>
      <c r="B31" s="20"/>
      <c r="C31" s="20"/>
      <c r="D31" s="20"/>
      <c r="E31" s="87"/>
      <c r="F31" s="20"/>
      <c r="G31" s="20"/>
      <c r="H31" s="20"/>
      <c r="I31" s="87"/>
      <c r="J31" s="18"/>
      <c r="K31" s="18"/>
      <c r="L31" s="18"/>
      <c r="M31" s="18"/>
      <c r="N31" s="18"/>
      <c r="O31" s="18"/>
      <c r="P31" s="18"/>
      <c r="Q31" s="18"/>
      <c r="R31" s="18"/>
      <c r="S31" s="18"/>
      <c r="T31" s="18"/>
      <c r="U31" s="18"/>
      <c r="V31" s="18"/>
      <c r="W31" s="18"/>
      <c r="X31" s="18"/>
      <c r="Y31" s="18"/>
      <c r="Z31" s="18"/>
      <c r="AA31" s="18"/>
      <c r="AB31" s="18"/>
      <c r="AC31" s="18"/>
      <c r="AD31" s="18"/>
    </row>
    <row r="32" spans="1:30" ht="19.5" x14ac:dyDescent="0.35">
      <c r="A32" s="18"/>
      <c r="B32" s="82" t="s">
        <v>137</v>
      </c>
      <c r="C32" s="39"/>
      <c r="D32" s="39"/>
      <c r="E32" s="39"/>
      <c r="F32" s="39"/>
      <c r="G32" s="39"/>
      <c r="H32" s="39"/>
      <c r="I32" s="39"/>
      <c r="J32" s="18"/>
      <c r="K32" s="18"/>
      <c r="L32" s="18"/>
      <c r="M32" s="18"/>
      <c r="N32" s="18"/>
      <c r="O32" s="18"/>
      <c r="P32" s="18"/>
      <c r="Q32" s="18"/>
      <c r="R32" s="18"/>
      <c r="S32" s="18"/>
      <c r="T32" s="18"/>
      <c r="U32" s="18"/>
      <c r="V32" s="18"/>
      <c r="W32" s="18"/>
      <c r="X32" s="18"/>
      <c r="Y32" s="18"/>
      <c r="Z32" s="18"/>
      <c r="AA32" s="18"/>
      <c r="AB32" s="18"/>
      <c r="AC32" s="18"/>
      <c r="AD32" s="18"/>
    </row>
    <row r="33" spans="1:30" ht="3" customHeight="1" thickBot="1" x14ac:dyDescent="0.35">
      <c r="A33" s="18"/>
      <c r="B33" s="50"/>
      <c r="C33" s="39"/>
      <c r="D33" s="39"/>
      <c r="E33" s="39"/>
      <c r="F33" s="39"/>
      <c r="G33" s="39"/>
      <c r="H33" s="39"/>
      <c r="I33" s="39"/>
      <c r="J33" s="18"/>
      <c r="K33" s="18"/>
      <c r="L33" s="18"/>
      <c r="M33" s="18"/>
      <c r="N33" s="18"/>
      <c r="O33" s="18"/>
      <c r="P33" s="18"/>
      <c r="Q33" s="18"/>
      <c r="R33" s="18"/>
      <c r="S33" s="18"/>
      <c r="T33" s="18"/>
      <c r="U33" s="18"/>
      <c r="V33" s="18"/>
      <c r="W33" s="18"/>
      <c r="X33" s="18"/>
      <c r="Y33" s="18"/>
      <c r="Z33" s="18"/>
      <c r="AA33" s="18"/>
      <c r="AB33" s="18"/>
      <c r="AC33" s="18"/>
      <c r="AD33" s="18"/>
    </row>
    <row r="34" spans="1:30" ht="15.75" x14ac:dyDescent="0.3">
      <c r="A34" s="18"/>
      <c r="B34" s="76" t="s">
        <v>167</v>
      </c>
      <c r="C34" s="42" t="s">
        <v>16</v>
      </c>
      <c r="D34" s="42" t="s">
        <v>12</v>
      </c>
      <c r="E34" s="77" t="s">
        <v>17</v>
      </c>
      <c r="F34" s="42" t="s">
        <v>18</v>
      </c>
      <c r="G34" s="42" t="s">
        <v>50</v>
      </c>
      <c r="H34" s="42" t="s">
        <v>142</v>
      </c>
      <c r="I34" s="78" t="s">
        <v>3</v>
      </c>
      <c r="J34" s="18"/>
      <c r="K34" s="18"/>
      <c r="L34" s="18"/>
      <c r="M34" s="18"/>
      <c r="N34" s="18"/>
      <c r="O34" s="18"/>
      <c r="P34" s="18"/>
      <c r="Q34" s="18"/>
      <c r="R34" s="18"/>
      <c r="S34" s="18"/>
      <c r="T34" s="18"/>
      <c r="U34" s="18"/>
      <c r="V34" s="18"/>
      <c r="W34" s="18"/>
      <c r="X34" s="18"/>
      <c r="Y34" s="18"/>
      <c r="Z34" s="18"/>
      <c r="AA34" s="18"/>
      <c r="AB34" s="18"/>
      <c r="AC34" s="18"/>
      <c r="AD34" s="18"/>
    </row>
    <row r="35" spans="1:30" ht="16.5" thickBot="1" x14ac:dyDescent="0.35">
      <c r="A35" s="18"/>
      <c r="B35" s="72"/>
      <c r="C35" s="73"/>
      <c r="D35" s="73"/>
      <c r="E35" s="74"/>
      <c r="F35" s="73"/>
      <c r="G35" s="79" t="s">
        <v>51</v>
      </c>
      <c r="H35" s="79" t="s">
        <v>143</v>
      </c>
      <c r="I35" s="75"/>
      <c r="J35" s="18"/>
      <c r="K35" s="18"/>
      <c r="L35" s="18"/>
      <c r="M35" s="18"/>
      <c r="N35" s="18"/>
      <c r="O35" s="18"/>
      <c r="P35" s="18"/>
      <c r="Q35" s="18"/>
      <c r="R35" s="18"/>
      <c r="S35" s="18"/>
      <c r="T35" s="18"/>
      <c r="U35" s="18"/>
      <c r="V35" s="18"/>
      <c r="W35" s="18"/>
      <c r="X35" s="18"/>
      <c r="Y35" s="18"/>
      <c r="Z35" s="18"/>
      <c r="AA35" s="18"/>
      <c r="AB35" s="18"/>
      <c r="AC35" s="18"/>
      <c r="AD35" s="18"/>
    </row>
    <row r="36" spans="1:30" ht="15.75" x14ac:dyDescent="0.3">
      <c r="A36" s="18"/>
      <c r="B36" s="80" t="s">
        <v>134</v>
      </c>
      <c r="C36" s="133"/>
      <c r="D36" s="133"/>
      <c r="E36" s="133"/>
      <c r="F36" s="133"/>
      <c r="G36" s="133"/>
      <c r="H36" s="134"/>
      <c r="I36" s="135"/>
      <c r="J36" s="18"/>
      <c r="K36" s="18"/>
      <c r="L36" s="18"/>
      <c r="M36" s="18"/>
      <c r="N36" s="18"/>
      <c r="O36" s="18"/>
      <c r="P36" s="18"/>
      <c r="Q36" s="18"/>
      <c r="R36" s="18"/>
      <c r="S36" s="18"/>
      <c r="T36" s="18"/>
      <c r="U36" s="18"/>
      <c r="V36" s="18"/>
      <c r="W36" s="18"/>
      <c r="X36" s="18"/>
      <c r="Y36" s="18"/>
      <c r="Z36" s="18"/>
      <c r="AA36" s="18"/>
      <c r="AB36" s="18"/>
      <c r="AC36" s="18"/>
      <c r="AD36" s="18"/>
    </row>
    <row r="37" spans="1:30" ht="15.75" x14ac:dyDescent="0.3">
      <c r="A37" s="18"/>
      <c r="B37" s="46" t="s">
        <v>21</v>
      </c>
      <c r="C37" s="136"/>
      <c r="D37" s="136"/>
      <c r="E37" s="136"/>
      <c r="F37" s="193"/>
      <c r="G37" s="115">
        <f>SUM(C37:F37)</f>
        <v>0</v>
      </c>
      <c r="H37" s="194"/>
      <c r="I37" s="195"/>
      <c r="J37" s="18"/>
      <c r="K37" s="18"/>
      <c r="L37" s="18"/>
      <c r="M37" s="18"/>
      <c r="N37" s="18"/>
      <c r="O37" s="18"/>
      <c r="P37" s="18"/>
      <c r="Q37" s="18"/>
      <c r="R37" s="18"/>
      <c r="S37" s="18"/>
      <c r="T37" s="18"/>
      <c r="U37" s="18"/>
      <c r="V37" s="18"/>
      <c r="W37" s="18"/>
      <c r="X37" s="18"/>
      <c r="Y37" s="18"/>
      <c r="Z37" s="18"/>
      <c r="AA37" s="18"/>
      <c r="AB37" s="18"/>
      <c r="AC37" s="18"/>
      <c r="AD37" s="18"/>
    </row>
    <row r="38" spans="1:30" ht="15.75" x14ac:dyDescent="0.3">
      <c r="A38" s="18"/>
      <c r="B38" s="46" t="s">
        <v>170</v>
      </c>
      <c r="C38" s="193"/>
      <c r="D38" s="136"/>
      <c r="E38" s="136"/>
      <c r="F38" s="193"/>
      <c r="G38" s="115">
        <f>SUM(C38:F38)</f>
        <v>0</v>
      </c>
      <c r="H38" s="194"/>
      <c r="I38" s="195"/>
      <c r="J38" s="18"/>
      <c r="K38" s="18"/>
      <c r="L38" s="18"/>
      <c r="M38" s="18"/>
      <c r="N38" s="18"/>
      <c r="O38" s="18"/>
      <c r="P38" s="18"/>
      <c r="Q38" s="18"/>
      <c r="R38" s="18"/>
      <c r="S38" s="18"/>
      <c r="T38" s="18"/>
      <c r="U38" s="18"/>
      <c r="V38" s="18"/>
      <c r="W38" s="18"/>
      <c r="X38" s="18"/>
      <c r="Y38" s="18"/>
      <c r="Z38" s="18"/>
      <c r="AA38" s="18"/>
      <c r="AB38" s="18"/>
      <c r="AC38" s="18"/>
      <c r="AD38" s="18"/>
    </row>
    <row r="39" spans="1:30" ht="15.75" x14ac:dyDescent="0.3">
      <c r="A39" s="18"/>
      <c r="B39" s="46" t="s">
        <v>53</v>
      </c>
      <c r="C39" s="136"/>
      <c r="D39" s="136"/>
      <c r="E39" s="136"/>
      <c r="F39" s="193"/>
      <c r="G39" s="115">
        <f>SUM(C39:F39)</f>
        <v>0</v>
      </c>
      <c r="H39" s="194"/>
      <c r="I39" s="195"/>
      <c r="J39" s="18"/>
      <c r="K39" s="18"/>
      <c r="L39" s="18"/>
      <c r="M39" s="18"/>
      <c r="N39" s="18"/>
      <c r="O39" s="18"/>
      <c r="P39" s="18"/>
      <c r="Q39" s="18"/>
      <c r="R39" s="18"/>
      <c r="S39" s="18"/>
      <c r="T39" s="18"/>
      <c r="U39" s="18"/>
      <c r="V39" s="18"/>
      <c r="W39" s="18"/>
      <c r="X39" s="18"/>
      <c r="Y39" s="18"/>
      <c r="Z39" s="18"/>
      <c r="AA39" s="18"/>
      <c r="AB39" s="18"/>
      <c r="AC39" s="18"/>
      <c r="AD39" s="18"/>
    </row>
    <row r="40" spans="1:30" ht="15.75" x14ac:dyDescent="0.3">
      <c r="A40" s="18"/>
      <c r="B40" s="46" t="s">
        <v>54</v>
      </c>
      <c r="C40" s="193"/>
      <c r="D40" s="193"/>
      <c r="E40" s="136"/>
      <c r="F40" s="193"/>
      <c r="G40" s="115">
        <f>SUM(C40:F40)</f>
        <v>0</v>
      </c>
      <c r="H40" s="194"/>
      <c r="I40" s="195"/>
      <c r="J40" s="18"/>
      <c r="K40" s="18"/>
      <c r="L40" s="18"/>
      <c r="M40" s="18"/>
      <c r="N40" s="18"/>
      <c r="O40" s="18"/>
      <c r="P40" s="18"/>
      <c r="Q40" s="18"/>
      <c r="R40" s="18"/>
      <c r="S40" s="18"/>
      <c r="T40" s="18"/>
      <c r="U40" s="18"/>
      <c r="V40" s="18"/>
      <c r="W40" s="18"/>
      <c r="X40" s="18"/>
      <c r="Y40" s="18"/>
      <c r="Z40" s="18"/>
      <c r="AA40" s="18"/>
      <c r="AB40" s="18"/>
      <c r="AC40" s="18"/>
      <c r="AD40" s="18"/>
    </row>
    <row r="41" spans="1:30" ht="15.75" x14ac:dyDescent="0.3">
      <c r="A41" s="18"/>
      <c r="B41" s="46" t="s">
        <v>55</v>
      </c>
      <c r="C41" s="136"/>
      <c r="D41" s="136"/>
      <c r="E41" s="136"/>
      <c r="F41" s="136"/>
      <c r="G41" s="115">
        <f>'Mätvärden kyla'!D23+'Mätvärden kyla'!F23</f>
        <v>0</v>
      </c>
      <c r="H41" s="194"/>
      <c r="I41" s="48" t="s">
        <v>238</v>
      </c>
      <c r="J41" s="18"/>
      <c r="K41" s="18"/>
      <c r="L41" s="18"/>
      <c r="M41" s="18"/>
      <c r="N41" s="18"/>
      <c r="O41" s="18"/>
      <c r="P41" s="18"/>
      <c r="Q41" s="18"/>
      <c r="R41" s="18"/>
      <c r="S41" s="18"/>
      <c r="T41" s="18"/>
      <c r="U41" s="18"/>
      <c r="V41" s="18"/>
      <c r="W41" s="18"/>
      <c r="X41" s="18"/>
      <c r="Y41" s="18"/>
      <c r="Z41" s="18"/>
      <c r="AA41" s="18"/>
      <c r="AB41" s="18"/>
      <c r="AC41" s="18"/>
      <c r="AD41" s="18"/>
    </row>
    <row r="42" spans="1:30" ht="15.75" x14ac:dyDescent="0.3">
      <c r="A42" s="18"/>
      <c r="B42" s="46" t="s">
        <v>136</v>
      </c>
      <c r="C42" s="193"/>
      <c r="D42" s="193"/>
      <c r="E42" s="136"/>
      <c r="F42" s="193"/>
      <c r="G42" s="115">
        <f>SUM(C42:F42)</f>
        <v>0</v>
      </c>
      <c r="H42" s="194"/>
      <c r="I42" s="195"/>
      <c r="J42" s="18"/>
      <c r="K42" s="18"/>
      <c r="L42" s="18"/>
      <c r="M42" s="18"/>
      <c r="N42" s="18"/>
      <c r="O42" s="18"/>
      <c r="P42" s="18"/>
      <c r="Q42" s="18"/>
      <c r="R42" s="18"/>
      <c r="S42" s="18"/>
      <c r="T42" s="18"/>
      <c r="U42" s="18"/>
      <c r="V42" s="18"/>
      <c r="W42" s="18"/>
      <c r="X42" s="18"/>
      <c r="Y42" s="18"/>
      <c r="Z42" s="18"/>
      <c r="AA42" s="18"/>
      <c r="AB42" s="18"/>
      <c r="AC42" s="18"/>
      <c r="AD42" s="18"/>
    </row>
    <row r="43" spans="1:30" ht="15.75" x14ac:dyDescent="0.3">
      <c r="A43" s="18"/>
      <c r="B43" s="46" t="s">
        <v>141</v>
      </c>
      <c r="C43" s="193"/>
      <c r="D43" s="193"/>
      <c r="E43" s="193"/>
      <c r="F43" s="193"/>
      <c r="G43" s="115">
        <f>SUM(C43:F43)</f>
        <v>0</v>
      </c>
      <c r="H43" s="194"/>
      <c r="I43" s="195"/>
      <c r="J43" s="18"/>
      <c r="K43" s="18"/>
      <c r="L43" s="18"/>
      <c r="M43" s="18"/>
      <c r="N43" s="18"/>
      <c r="O43" s="18"/>
      <c r="P43" s="18"/>
      <c r="Q43" s="18"/>
      <c r="R43" s="18"/>
      <c r="S43" s="18"/>
      <c r="T43" s="18"/>
      <c r="U43" s="18"/>
      <c r="V43" s="18"/>
      <c r="W43" s="18"/>
      <c r="X43" s="18"/>
      <c r="Y43" s="18"/>
      <c r="Z43" s="18"/>
      <c r="AA43" s="18"/>
      <c r="AB43" s="18"/>
      <c r="AC43" s="18"/>
      <c r="AD43" s="18"/>
    </row>
    <row r="44" spans="1:30" ht="15.75" x14ac:dyDescent="0.3">
      <c r="A44" s="18"/>
      <c r="B44" s="80" t="s">
        <v>135</v>
      </c>
      <c r="C44" s="137"/>
      <c r="D44" s="137"/>
      <c r="E44" s="137"/>
      <c r="F44" s="138"/>
      <c r="G44" s="138"/>
      <c r="H44" s="139"/>
      <c r="I44" s="140"/>
      <c r="J44" s="18"/>
      <c r="K44" s="18"/>
      <c r="L44" s="18"/>
      <c r="M44" s="18"/>
      <c r="N44" s="18"/>
      <c r="O44" s="18"/>
      <c r="P44" s="18"/>
      <c r="Q44" s="18"/>
      <c r="R44" s="18"/>
      <c r="S44" s="18"/>
      <c r="T44" s="18"/>
      <c r="U44" s="18"/>
      <c r="V44" s="18"/>
      <c r="W44" s="18"/>
      <c r="X44" s="18"/>
      <c r="Y44" s="18"/>
      <c r="Z44" s="18"/>
      <c r="AA44" s="18"/>
      <c r="AB44" s="18"/>
      <c r="AC44" s="18"/>
      <c r="AD44" s="18"/>
    </row>
    <row r="45" spans="1:30" ht="15.75" x14ac:dyDescent="0.3">
      <c r="A45" s="18"/>
      <c r="B45" s="46" t="s">
        <v>19</v>
      </c>
      <c r="C45" s="136"/>
      <c r="D45" s="136"/>
      <c r="E45" s="136"/>
      <c r="F45" s="136"/>
      <c r="G45" s="115">
        <f>('Mätvärden kyla'!E23-'Mätvärden kyla'!F23)*2</f>
        <v>0</v>
      </c>
      <c r="H45" s="194"/>
      <c r="I45" s="48" t="s">
        <v>238</v>
      </c>
      <c r="J45" s="18"/>
      <c r="K45" s="18"/>
      <c r="L45" s="18"/>
      <c r="M45" s="18"/>
      <c r="N45" s="18"/>
      <c r="O45" s="18"/>
      <c r="P45" s="18"/>
      <c r="Q45" s="18"/>
      <c r="R45" s="18"/>
      <c r="S45" s="18"/>
      <c r="T45" s="18"/>
      <c r="U45" s="18"/>
      <c r="V45" s="18"/>
      <c r="W45" s="18"/>
      <c r="X45" s="18"/>
      <c r="Y45" s="18"/>
      <c r="Z45" s="18"/>
      <c r="AA45" s="18"/>
      <c r="AB45" s="18"/>
      <c r="AC45" s="18"/>
      <c r="AD45" s="18"/>
    </row>
    <row r="46" spans="1:30" ht="15.75" x14ac:dyDescent="0.3">
      <c r="A46" s="18"/>
      <c r="B46" s="46" t="s">
        <v>144</v>
      </c>
      <c r="C46" s="193"/>
      <c r="D46" s="136"/>
      <c r="E46" s="136"/>
      <c r="F46" s="193"/>
      <c r="G46" s="115">
        <f>SUM(C46:F46)</f>
        <v>0</v>
      </c>
      <c r="H46" s="194"/>
      <c r="I46" s="195"/>
      <c r="J46" s="18"/>
      <c r="K46" s="18"/>
      <c r="L46" s="18"/>
      <c r="M46" s="18"/>
      <c r="N46" s="18"/>
      <c r="O46" s="18"/>
      <c r="P46" s="18"/>
      <c r="Q46" s="18"/>
      <c r="R46" s="18"/>
      <c r="S46" s="18"/>
      <c r="T46" s="18"/>
      <c r="U46" s="18"/>
      <c r="V46" s="18"/>
      <c r="W46" s="18"/>
      <c r="X46" s="18"/>
      <c r="Y46" s="18"/>
      <c r="Z46" s="18"/>
      <c r="AA46" s="18"/>
      <c r="AB46" s="18"/>
      <c r="AC46" s="18"/>
      <c r="AD46" s="18"/>
    </row>
    <row r="47" spans="1:30" ht="16.5" thickBot="1" x14ac:dyDescent="0.35">
      <c r="A47" s="18"/>
      <c r="B47" s="46" t="s">
        <v>140</v>
      </c>
      <c r="C47" s="196"/>
      <c r="D47" s="196"/>
      <c r="E47" s="196"/>
      <c r="F47" s="196"/>
      <c r="G47" s="117">
        <f>SUM(C47:F47)</f>
        <v>0</v>
      </c>
      <c r="H47" s="194"/>
      <c r="I47" s="195"/>
      <c r="J47" s="18"/>
      <c r="K47" s="18"/>
      <c r="L47" s="18"/>
      <c r="M47" s="18"/>
      <c r="N47" s="18"/>
      <c r="O47" s="18"/>
      <c r="P47" s="18"/>
      <c r="Q47" s="18"/>
      <c r="R47" s="18"/>
      <c r="S47" s="18"/>
      <c r="T47" s="18"/>
      <c r="U47" s="18"/>
      <c r="V47" s="18"/>
      <c r="W47" s="18"/>
      <c r="X47" s="18"/>
      <c r="Y47" s="18"/>
      <c r="Z47" s="18"/>
      <c r="AA47" s="18"/>
      <c r="AB47" s="18"/>
      <c r="AC47" s="18"/>
      <c r="AD47" s="18"/>
    </row>
    <row r="48" spans="1:30" ht="16.5" thickBot="1" x14ac:dyDescent="0.35">
      <c r="A48" s="18"/>
      <c r="B48" s="81" t="s">
        <v>20</v>
      </c>
      <c r="C48" s="141">
        <f>SUM(C45:C47)-SUM(C37:C43)</f>
        <v>0</v>
      </c>
      <c r="D48" s="141">
        <f>SUM(D45:D47)-SUM(D37:D43)</f>
        <v>0</v>
      </c>
      <c r="E48" s="141">
        <f>SUM(E45:E47)-SUM(E37:E43)</f>
        <v>0</v>
      </c>
      <c r="F48" s="141">
        <f>SUM(F45:F47)-SUM(F37:F43)</f>
        <v>0</v>
      </c>
      <c r="G48" s="141">
        <f>SUM(G37:G43)-SUM(G45:G47)</f>
        <v>0</v>
      </c>
      <c r="H48" s="132"/>
      <c r="I48" s="129"/>
      <c r="J48" s="18"/>
      <c r="K48" s="18"/>
      <c r="L48" s="18"/>
      <c r="M48" s="18"/>
      <c r="N48" s="18"/>
      <c r="O48" s="18"/>
      <c r="P48" s="18"/>
      <c r="Q48" s="18"/>
      <c r="R48" s="18"/>
      <c r="S48" s="18"/>
      <c r="T48" s="18"/>
      <c r="U48" s="18"/>
      <c r="V48" s="18"/>
      <c r="W48" s="18"/>
      <c r="X48" s="18"/>
      <c r="Y48" s="18"/>
      <c r="Z48" s="18"/>
      <c r="AA48" s="18"/>
      <c r="AB48" s="18"/>
      <c r="AC48" s="18"/>
      <c r="AD48" s="18"/>
    </row>
    <row r="49" spans="1:30"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row>
    <row r="50" spans="1:30" ht="19.5" x14ac:dyDescent="0.35">
      <c r="A50" s="18"/>
      <c r="B50" s="82" t="s">
        <v>138</v>
      </c>
      <c r="C50" s="39"/>
      <c r="D50" s="39"/>
      <c r="E50" s="39"/>
      <c r="F50" s="39"/>
      <c r="G50" s="39"/>
      <c r="H50" s="39"/>
      <c r="I50" s="39"/>
      <c r="J50" s="18"/>
      <c r="K50" s="18"/>
      <c r="L50" s="18"/>
      <c r="M50" s="18"/>
      <c r="N50" s="18"/>
      <c r="O50" s="18"/>
      <c r="P50" s="18"/>
      <c r="Q50" s="18"/>
      <c r="R50" s="18"/>
      <c r="S50" s="18"/>
      <c r="T50" s="18"/>
      <c r="U50" s="18"/>
      <c r="V50" s="18"/>
      <c r="W50" s="18"/>
      <c r="X50" s="18"/>
      <c r="Y50" s="18"/>
      <c r="Z50" s="18"/>
      <c r="AA50" s="18"/>
      <c r="AB50" s="18"/>
      <c r="AC50" s="18"/>
      <c r="AD50" s="18"/>
    </row>
    <row r="51" spans="1:30" ht="2.25" customHeight="1" thickBot="1" x14ac:dyDescent="0.35">
      <c r="A51" s="18"/>
      <c r="B51" s="50"/>
      <c r="C51" s="39"/>
      <c r="D51" s="39"/>
      <c r="E51" s="39"/>
      <c r="F51" s="39"/>
      <c r="G51" s="39"/>
      <c r="H51" s="39"/>
      <c r="I51" s="39"/>
      <c r="J51" s="18"/>
      <c r="K51" s="18"/>
      <c r="L51" s="18"/>
      <c r="M51" s="18"/>
      <c r="N51" s="18"/>
      <c r="O51" s="18"/>
      <c r="P51" s="18"/>
      <c r="Q51" s="18"/>
      <c r="R51" s="18"/>
      <c r="S51" s="18"/>
      <c r="T51" s="18"/>
      <c r="U51" s="18"/>
      <c r="V51" s="18"/>
      <c r="W51" s="18"/>
      <c r="X51" s="18"/>
      <c r="Y51" s="18"/>
      <c r="Z51" s="18"/>
      <c r="AA51" s="18"/>
      <c r="AB51" s="18"/>
      <c r="AC51" s="18"/>
      <c r="AD51" s="18"/>
    </row>
    <row r="52" spans="1:30" ht="15.75" x14ac:dyDescent="0.3">
      <c r="A52" s="18"/>
      <c r="B52" s="76" t="s">
        <v>167</v>
      </c>
      <c r="C52" s="157" t="s">
        <v>16</v>
      </c>
      <c r="D52" s="157" t="s">
        <v>12</v>
      </c>
      <c r="E52" s="77" t="s">
        <v>17</v>
      </c>
      <c r="F52" s="157" t="s">
        <v>18</v>
      </c>
      <c r="G52" s="157" t="s">
        <v>50</v>
      </c>
      <c r="H52" s="157" t="s">
        <v>142</v>
      </c>
      <c r="I52" s="78" t="s">
        <v>3</v>
      </c>
      <c r="J52" s="18"/>
      <c r="K52" s="18"/>
      <c r="L52" s="18"/>
      <c r="M52" s="18"/>
      <c r="N52" s="18"/>
      <c r="O52" s="18"/>
      <c r="P52" s="18"/>
      <c r="Q52" s="18"/>
      <c r="R52" s="18"/>
      <c r="S52" s="18"/>
      <c r="T52" s="18"/>
      <c r="U52" s="18"/>
      <c r="V52" s="18"/>
      <c r="W52" s="18"/>
      <c r="X52" s="18"/>
      <c r="Y52" s="18"/>
      <c r="Z52" s="18"/>
      <c r="AA52" s="18"/>
      <c r="AB52" s="18"/>
      <c r="AC52" s="18"/>
      <c r="AD52" s="18"/>
    </row>
    <row r="53" spans="1:30" ht="16.5" thickBot="1" x14ac:dyDescent="0.35">
      <c r="A53" s="18"/>
      <c r="B53" s="72"/>
      <c r="C53" s="73"/>
      <c r="D53" s="73"/>
      <c r="E53" s="74"/>
      <c r="F53" s="73"/>
      <c r="G53" s="79" t="s">
        <v>51</v>
      </c>
      <c r="H53" s="79" t="s">
        <v>143</v>
      </c>
      <c r="I53" s="75"/>
      <c r="J53" s="18"/>
      <c r="K53" s="18"/>
      <c r="L53" s="18"/>
      <c r="M53" s="18"/>
      <c r="N53" s="18"/>
      <c r="O53" s="18"/>
      <c r="P53" s="18"/>
      <c r="Q53" s="18"/>
      <c r="R53" s="18"/>
      <c r="S53" s="18"/>
      <c r="T53" s="18"/>
      <c r="U53" s="18"/>
      <c r="V53" s="18"/>
      <c r="W53" s="18"/>
      <c r="X53" s="18"/>
      <c r="Y53" s="18"/>
      <c r="Z53" s="18"/>
      <c r="AA53" s="18"/>
      <c r="AB53" s="18"/>
      <c r="AC53" s="18"/>
      <c r="AD53" s="18"/>
    </row>
    <row r="54" spans="1:30" ht="15.75" x14ac:dyDescent="0.3">
      <c r="A54" s="18"/>
      <c r="B54" s="80" t="s">
        <v>134</v>
      </c>
      <c r="C54" s="133"/>
      <c r="D54" s="133"/>
      <c r="E54" s="133"/>
      <c r="F54" s="133"/>
      <c r="G54" s="133"/>
      <c r="H54" s="134"/>
      <c r="I54" s="135"/>
      <c r="J54" s="18"/>
      <c r="K54" s="18"/>
      <c r="L54" s="18"/>
      <c r="M54" s="18"/>
      <c r="N54" s="18"/>
      <c r="O54" s="18"/>
      <c r="P54" s="18"/>
      <c r="Q54" s="18"/>
      <c r="R54" s="18"/>
      <c r="S54" s="18"/>
      <c r="T54" s="18"/>
      <c r="U54" s="18"/>
      <c r="V54" s="18"/>
      <c r="W54" s="18"/>
      <c r="X54" s="18"/>
      <c r="Y54" s="18"/>
      <c r="Z54" s="18"/>
      <c r="AA54" s="18"/>
      <c r="AB54" s="18"/>
      <c r="AC54" s="18"/>
      <c r="AD54" s="18"/>
    </row>
    <row r="55" spans="1:30" ht="15.75" x14ac:dyDescent="0.3">
      <c r="A55" s="18"/>
      <c r="B55" s="46" t="s">
        <v>21</v>
      </c>
      <c r="C55" s="136"/>
      <c r="D55" s="136"/>
      <c r="E55" s="136"/>
      <c r="F55" s="193"/>
      <c r="G55" s="115">
        <f>SUM(C55:F55)</f>
        <v>0</v>
      </c>
      <c r="H55" s="194"/>
      <c r="I55" s="195"/>
      <c r="J55" s="18"/>
      <c r="K55" s="18"/>
      <c r="L55" s="18"/>
      <c r="M55" s="18"/>
      <c r="N55" s="18"/>
      <c r="O55" s="18"/>
      <c r="P55" s="18"/>
      <c r="Q55" s="18"/>
      <c r="R55" s="18"/>
      <c r="S55" s="18"/>
      <c r="T55" s="18"/>
      <c r="U55" s="18"/>
      <c r="V55" s="18"/>
      <c r="W55" s="18"/>
      <c r="X55" s="18"/>
      <c r="Y55" s="18"/>
      <c r="Z55" s="18"/>
      <c r="AA55" s="18"/>
      <c r="AB55" s="18"/>
      <c r="AC55" s="18"/>
      <c r="AD55" s="18"/>
    </row>
    <row r="56" spans="1:30" ht="15.75" x14ac:dyDescent="0.3">
      <c r="A56" s="18"/>
      <c r="B56" s="46" t="s">
        <v>170</v>
      </c>
      <c r="C56" s="193"/>
      <c r="D56" s="136"/>
      <c r="E56" s="136"/>
      <c r="F56" s="193"/>
      <c r="G56" s="115">
        <f>SUM(C56:F56)</f>
        <v>0</v>
      </c>
      <c r="H56" s="194"/>
      <c r="I56" s="195"/>
      <c r="J56" s="18"/>
      <c r="K56" s="18"/>
      <c r="L56" s="18"/>
      <c r="M56" s="18"/>
      <c r="N56" s="18"/>
      <c r="O56" s="18"/>
      <c r="P56" s="18"/>
      <c r="Q56" s="18"/>
      <c r="R56" s="18"/>
      <c r="S56" s="18"/>
      <c r="T56" s="18"/>
      <c r="U56" s="18"/>
      <c r="V56" s="18"/>
      <c r="W56" s="18"/>
      <c r="X56" s="18"/>
      <c r="Y56" s="18"/>
      <c r="Z56" s="18"/>
      <c r="AA56" s="18"/>
      <c r="AB56" s="18"/>
      <c r="AC56" s="18"/>
      <c r="AD56" s="18"/>
    </row>
    <row r="57" spans="1:30" ht="15.75" x14ac:dyDescent="0.3">
      <c r="A57" s="18"/>
      <c r="B57" s="46" t="s">
        <v>53</v>
      </c>
      <c r="C57" s="136"/>
      <c r="D57" s="136"/>
      <c r="E57" s="136"/>
      <c r="F57" s="193"/>
      <c r="G57" s="115">
        <f>SUM(C57:F57)</f>
        <v>0</v>
      </c>
      <c r="H57" s="194"/>
      <c r="I57" s="195"/>
      <c r="J57" s="18"/>
      <c r="K57" s="18"/>
      <c r="L57" s="18"/>
      <c r="M57" s="18"/>
      <c r="N57" s="18"/>
      <c r="O57" s="18"/>
      <c r="P57" s="18"/>
      <c r="Q57" s="18"/>
      <c r="R57" s="18"/>
      <c r="S57" s="18"/>
      <c r="T57" s="18"/>
      <c r="U57" s="18"/>
      <c r="V57" s="18"/>
      <c r="W57" s="18"/>
      <c r="X57" s="18"/>
      <c r="Y57" s="18"/>
      <c r="Z57" s="18"/>
      <c r="AA57" s="18"/>
      <c r="AB57" s="18"/>
      <c r="AC57" s="18"/>
      <c r="AD57" s="18"/>
    </row>
    <row r="58" spans="1:30" ht="15.75" x14ac:dyDescent="0.3">
      <c r="A58" s="18"/>
      <c r="B58" s="46" t="s">
        <v>54</v>
      </c>
      <c r="C58" s="193"/>
      <c r="D58" s="193"/>
      <c r="E58" s="136"/>
      <c r="F58" s="193"/>
      <c r="G58" s="115">
        <f>SUM(C58:F58)</f>
        <v>0</v>
      </c>
      <c r="H58" s="194"/>
      <c r="I58" s="195"/>
      <c r="J58" s="18"/>
      <c r="K58" s="18"/>
      <c r="L58" s="18"/>
      <c r="M58" s="18"/>
      <c r="N58" s="18"/>
      <c r="O58" s="18"/>
      <c r="P58" s="18"/>
      <c r="Q58" s="18"/>
      <c r="R58" s="18"/>
      <c r="S58" s="18"/>
      <c r="T58" s="18"/>
      <c r="U58" s="18"/>
      <c r="V58" s="18"/>
      <c r="W58" s="18"/>
      <c r="X58" s="18"/>
      <c r="Y58" s="18"/>
      <c r="Z58" s="18"/>
      <c r="AA58" s="18"/>
      <c r="AB58" s="18"/>
      <c r="AC58" s="18"/>
      <c r="AD58" s="18"/>
    </row>
    <row r="59" spans="1:30" ht="15.75" x14ac:dyDescent="0.3">
      <c r="A59" s="18"/>
      <c r="B59" s="46" t="s">
        <v>55</v>
      </c>
      <c r="C59" s="136"/>
      <c r="D59" s="136"/>
      <c r="E59" s="136"/>
      <c r="F59" s="136"/>
      <c r="G59" s="115">
        <f>'Mätvärden kyla'!D36+'Mätvärden kyla'!F36</f>
        <v>0</v>
      </c>
      <c r="H59" s="194"/>
      <c r="I59" s="48" t="s">
        <v>238</v>
      </c>
      <c r="J59" s="18"/>
      <c r="K59" s="18"/>
      <c r="L59" s="18"/>
      <c r="M59" s="18"/>
      <c r="N59" s="18"/>
      <c r="O59" s="18"/>
      <c r="P59" s="18"/>
      <c r="Q59" s="18"/>
      <c r="R59" s="18"/>
      <c r="S59" s="18"/>
      <c r="T59" s="18"/>
      <c r="U59" s="18"/>
      <c r="V59" s="18"/>
      <c r="W59" s="18"/>
      <c r="X59" s="18"/>
      <c r="Y59" s="18"/>
      <c r="Z59" s="18"/>
      <c r="AA59" s="18"/>
      <c r="AB59" s="18"/>
      <c r="AC59" s="18"/>
      <c r="AD59" s="18"/>
    </row>
    <row r="60" spans="1:30" ht="15.75" x14ac:dyDescent="0.3">
      <c r="A60" s="18"/>
      <c r="B60" s="46" t="s">
        <v>136</v>
      </c>
      <c r="C60" s="193"/>
      <c r="D60" s="193"/>
      <c r="E60" s="136"/>
      <c r="F60" s="193"/>
      <c r="G60" s="115">
        <f>SUM(C60:F60)</f>
        <v>0</v>
      </c>
      <c r="H60" s="194"/>
      <c r="I60" s="195"/>
      <c r="J60" s="18"/>
      <c r="K60" s="18"/>
      <c r="L60" s="18"/>
      <c r="M60" s="18"/>
      <c r="N60" s="18"/>
      <c r="O60" s="18"/>
      <c r="P60" s="18"/>
      <c r="Q60" s="18"/>
      <c r="R60" s="18"/>
      <c r="S60" s="18"/>
      <c r="T60" s="18"/>
      <c r="U60" s="18"/>
      <c r="V60" s="18"/>
      <c r="W60" s="18"/>
      <c r="X60" s="18"/>
      <c r="Y60" s="18"/>
      <c r="Z60" s="18"/>
      <c r="AA60" s="18"/>
      <c r="AB60" s="18"/>
      <c r="AC60" s="18"/>
      <c r="AD60" s="18"/>
    </row>
    <row r="61" spans="1:30" ht="15.75" x14ac:dyDescent="0.3">
      <c r="A61" s="18"/>
      <c r="B61" s="46" t="s">
        <v>141</v>
      </c>
      <c r="C61" s="193"/>
      <c r="D61" s="193"/>
      <c r="E61" s="193"/>
      <c r="F61" s="193"/>
      <c r="G61" s="115">
        <f>SUM(C61:F61)</f>
        <v>0</v>
      </c>
      <c r="H61" s="194"/>
      <c r="I61" s="195"/>
      <c r="J61" s="18"/>
      <c r="K61" s="18"/>
      <c r="L61" s="18"/>
      <c r="M61" s="18"/>
      <c r="N61" s="18"/>
      <c r="O61" s="18"/>
      <c r="P61" s="18"/>
      <c r="Q61" s="18"/>
      <c r="R61" s="18"/>
      <c r="S61" s="18"/>
      <c r="T61" s="18"/>
      <c r="U61" s="18"/>
      <c r="V61" s="18"/>
      <c r="W61" s="18"/>
      <c r="X61" s="18"/>
      <c r="Y61" s="18"/>
      <c r="Z61" s="18"/>
      <c r="AA61" s="18"/>
      <c r="AB61" s="18"/>
      <c r="AC61" s="18"/>
      <c r="AD61" s="18"/>
    </row>
    <row r="62" spans="1:30" ht="15.75" x14ac:dyDescent="0.3">
      <c r="A62" s="18"/>
      <c r="B62" s="80" t="s">
        <v>135</v>
      </c>
      <c r="C62" s="137"/>
      <c r="D62" s="137"/>
      <c r="E62" s="137"/>
      <c r="F62" s="138"/>
      <c r="G62" s="138"/>
      <c r="H62" s="139"/>
      <c r="I62" s="140"/>
      <c r="J62" s="18"/>
      <c r="K62" s="18"/>
      <c r="L62" s="18"/>
      <c r="M62" s="18"/>
      <c r="N62" s="18"/>
      <c r="O62" s="18"/>
      <c r="P62" s="18"/>
      <c r="Q62" s="18"/>
      <c r="R62" s="18"/>
      <c r="S62" s="18"/>
      <c r="T62" s="18"/>
      <c r="U62" s="18"/>
      <c r="V62" s="18"/>
      <c r="W62" s="18"/>
      <c r="X62" s="18"/>
      <c r="Y62" s="18"/>
      <c r="Z62" s="18"/>
      <c r="AA62" s="18"/>
      <c r="AB62" s="18"/>
      <c r="AC62" s="18"/>
      <c r="AD62" s="18"/>
    </row>
    <row r="63" spans="1:30" ht="15.75" x14ac:dyDescent="0.3">
      <c r="A63" s="18"/>
      <c r="B63" s="46" t="s">
        <v>19</v>
      </c>
      <c r="C63" s="136"/>
      <c r="D63" s="136"/>
      <c r="E63" s="136"/>
      <c r="F63" s="136"/>
      <c r="G63" s="115">
        <f>('Mätvärden kyla'!E36-'Mätvärden kyla'!F36)*2</f>
        <v>0</v>
      </c>
      <c r="H63" s="194"/>
      <c r="I63" s="48" t="s">
        <v>238</v>
      </c>
      <c r="J63" s="18"/>
      <c r="K63" s="18"/>
      <c r="L63" s="18"/>
      <c r="M63" s="18"/>
      <c r="N63" s="18"/>
      <c r="O63" s="18"/>
      <c r="P63" s="18"/>
      <c r="Q63" s="18"/>
      <c r="R63" s="18"/>
      <c r="S63" s="18"/>
      <c r="T63" s="18"/>
      <c r="U63" s="18"/>
      <c r="V63" s="18"/>
      <c r="W63" s="18"/>
      <c r="X63" s="18"/>
      <c r="Y63" s="18"/>
      <c r="Z63" s="18"/>
      <c r="AA63" s="18"/>
      <c r="AB63" s="18"/>
      <c r="AC63" s="18"/>
      <c r="AD63" s="18"/>
    </row>
    <row r="64" spans="1:30" ht="15.75" x14ac:dyDescent="0.3">
      <c r="A64" s="18"/>
      <c r="B64" s="46" t="s">
        <v>144</v>
      </c>
      <c r="C64" s="193"/>
      <c r="D64" s="136"/>
      <c r="E64" s="136"/>
      <c r="F64" s="193"/>
      <c r="G64" s="115">
        <f>SUM(C64:F64)</f>
        <v>0</v>
      </c>
      <c r="H64" s="194"/>
      <c r="I64" s="195"/>
      <c r="J64" s="18"/>
      <c r="K64" s="18"/>
      <c r="L64" s="18"/>
      <c r="M64" s="18"/>
      <c r="N64" s="18"/>
      <c r="O64" s="18"/>
      <c r="P64" s="18"/>
      <c r="Q64" s="18"/>
      <c r="R64" s="18"/>
      <c r="S64" s="18"/>
      <c r="T64" s="18"/>
      <c r="U64" s="18"/>
      <c r="V64" s="18"/>
      <c r="W64" s="18"/>
      <c r="X64" s="18"/>
      <c r="Y64" s="18"/>
      <c r="Z64" s="18"/>
      <c r="AA64" s="18"/>
      <c r="AB64" s="18"/>
      <c r="AC64" s="18"/>
      <c r="AD64" s="18"/>
    </row>
    <row r="65" spans="1:30" ht="16.5" thickBot="1" x14ac:dyDescent="0.35">
      <c r="A65" s="18"/>
      <c r="B65" s="46" t="s">
        <v>140</v>
      </c>
      <c r="C65" s="196"/>
      <c r="D65" s="196"/>
      <c r="E65" s="196"/>
      <c r="F65" s="196"/>
      <c r="G65" s="117">
        <f>SUM(C65:F65)</f>
        <v>0</v>
      </c>
      <c r="H65" s="194"/>
      <c r="I65" s="195"/>
      <c r="J65" s="18"/>
      <c r="K65" s="18"/>
      <c r="L65" s="18"/>
      <c r="M65" s="18"/>
      <c r="N65" s="18"/>
      <c r="O65" s="18"/>
      <c r="P65" s="18"/>
      <c r="Q65" s="18"/>
      <c r="R65" s="18"/>
      <c r="S65" s="18"/>
      <c r="T65" s="18"/>
      <c r="U65" s="18"/>
      <c r="V65" s="18"/>
      <c r="W65" s="18"/>
      <c r="X65" s="18"/>
      <c r="Y65" s="18"/>
      <c r="Z65" s="18"/>
      <c r="AA65" s="18"/>
      <c r="AB65" s="18"/>
      <c r="AC65" s="18"/>
      <c r="AD65" s="18"/>
    </row>
    <row r="66" spans="1:30" ht="16.5" thickBot="1" x14ac:dyDescent="0.35">
      <c r="A66" s="18"/>
      <c r="B66" s="81" t="s">
        <v>20</v>
      </c>
      <c r="C66" s="141">
        <f>SUM(C63:C65)-SUM(C55:C61)</f>
        <v>0</v>
      </c>
      <c r="D66" s="141">
        <f>SUM(D63:D65)-SUM(D55:D61)</f>
        <v>0</v>
      </c>
      <c r="E66" s="141">
        <f>SUM(E63:E65)-SUM(E55:E61)</f>
        <v>0</v>
      </c>
      <c r="F66" s="141">
        <f>SUM(F63:F65)-SUM(F55:F61)</f>
        <v>0</v>
      </c>
      <c r="G66" s="141">
        <f>SUM(G55:G61)-SUM(G63:G65)</f>
        <v>0</v>
      </c>
      <c r="H66" s="132"/>
      <c r="I66" s="129"/>
      <c r="J66" s="18"/>
      <c r="K66" s="18"/>
      <c r="L66" s="18"/>
      <c r="M66" s="18"/>
      <c r="N66" s="18"/>
      <c r="O66" s="18"/>
      <c r="P66" s="18"/>
      <c r="Q66" s="18"/>
      <c r="R66" s="18"/>
      <c r="S66" s="18"/>
      <c r="T66" s="18"/>
      <c r="U66" s="18"/>
      <c r="V66" s="18"/>
      <c r="W66" s="18"/>
      <c r="X66" s="18"/>
      <c r="Y66" s="18"/>
      <c r="Z66" s="18"/>
      <c r="AA66" s="18"/>
      <c r="AB66" s="18"/>
      <c r="AC66" s="18"/>
      <c r="AD66" s="18"/>
    </row>
    <row r="67" spans="1:30"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row>
    <row r="68" spans="1:30" ht="19.5" x14ac:dyDescent="0.35">
      <c r="A68" s="18"/>
      <c r="B68" s="82" t="s">
        <v>139</v>
      </c>
      <c r="C68" s="39"/>
      <c r="D68" s="39"/>
      <c r="E68" s="39"/>
      <c r="F68" s="39"/>
      <c r="G68" s="39"/>
      <c r="H68" s="39"/>
      <c r="I68" s="39"/>
      <c r="J68" s="18"/>
      <c r="K68" s="18"/>
      <c r="L68" s="18"/>
      <c r="M68" s="18"/>
      <c r="N68" s="18"/>
      <c r="O68" s="18"/>
      <c r="P68" s="18"/>
      <c r="Q68" s="18"/>
      <c r="R68" s="18"/>
      <c r="S68" s="18"/>
      <c r="T68" s="18"/>
      <c r="U68" s="18"/>
      <c r="V68" s="18"/>
      <c r="W68" s="18"/>
      <c r="X68" s="18"/>
      <c r="Y68" s="18"/>
      <c r="Z68" s="18"/>
      <c r="AA68" s="18"/>
      <c r="AB68" s="18"/>
      <c r="AC68" s="18"/>
      <c r="AD68" s="18"/>
    </row>
    <row r="69" spans="1:30" ht="2.25" customHeight="1" thickBot="1" x14ac:dyDescent="0.35">
      <c r="A69" s="18"/>
      <c r="B69" s="50"/>
      <c r="C69" s="39"/>
      <c r="D69" s="39"/>
      <c r="E69" s="39"/>
      <c r="F69" s="39"/>
      <c r="G69" s="39"/>
      <c r="H69" s="39"/>
      <c r="I69" s="39"/>
      <c r="J69" s="18"/>
      <c r="K69" s="18"/>
      <c r="L69" s="18"/>
      <c r="M69" s="18"/>
      <c r="N69" s="18"/>
      <c r="O69" s="18"/>
      <c r="P69" s="18"/>
      <c r="Q69" s="18"/>
      <c r="R69" s="18"/>
      <c r="S69" s="18"/>
      <c r="T69" s="18"/>
      <c r="U69" s="18"/>
      <c r="V69" s="18"/>
      <c r="W69" s="18"/>
      <c r="X69" s="18"/>
      <c r="Y69" s="18"/>
      <c r="Z69" s="18"/>
      <c r="AA69" s="18"/>
      <c r="AB69" s="18"/>
      <c r="AC69" s="18"/>
      <c r="AD69" s="18"/>
    </row>
    <row r="70" spans="1:30" ht="15.75" x14ac:dyDescent="0.3">
      <c r="A70" s="18"/>
      <c r="B70" s="76" t="s">
        <v>167</v>
      </c>
      <c r="C70" s="157" t="s">
        <v>16</v>
      </c>
      <c r="D70" s="157" t="s">
        <v>12</v>
      </c>
      <c r="E70" s="77" t="s">
        <v>17</v>
      </c>
      <c r="F70" s="157" t="s">
        <v>18</v>
      </c>
      <c r="G70" s="157" t="s">
        <v>50</v>
      </c>
      <c r="H70" s="157" t="s">
        <v>142</v>
      </c>
      <c r="I70" s="78" t="s">
        <v>3</v>
      </c>
      <c r="J70" s="18"/>
      <c r="K70" s="18"/>
      <c r="L70" s="18"/>
      <c r="M70" s="18"/>
      <c r="N70" s="18"/>
      <c r="O70" s="18"/>
      <c r="P70" s="18"/>
      <c r="Q70" s="18"/>
      <c r="R70" s="18"/>
      <c r="S70" s="18"/>
      <c r="T70" s="18"/>
      <c r="U70" s="18"/>
      <c r="V70" s="18"/>
      <c r="W70" s="18"/>
      <c r="X70" s="18"/>
      <c r="Y70" s="18"/>
      <c r="Z70" s="18"/>
      <c r="AA70" s="18"/>
      <c r="AB70" s="18"/>
      <c r="AC70" s="18"/>
      <c r="AD70" s="18"/>
    </row>
    <row r="71" spans="1:30" ht="16.5" thickBot="1" x14ac:dyDescent="0.35">
      <c r="A71" s="18"/>
      <c r="B71" s="72"/>
      <c r="C71" s="73"/>
      <c r="D71" s="73"/>
      <c r="E71" s="74"/>
      <c r="F71" s="73"/>
      <c r="G71" s="79" t="s">
        <v>51</v>
      </c>
      <c r="H71" s="79" t="s">
        <v>143</v>
      </c>
      <c r="I71" s="75"/>
      <c r="J71" s="18"/>
      <c r="K71" s="18"/>
      <c r="L71" s="18"/>
      <c r="M71" s="18"/>
      <c r="N71" s="18"/>
      <c r="O71" s="18"/>
      <c r="P71" s="18"/>
      <c r="Q71" s="18"/>
      <c r="R71" s="18"/>
      <c r="S71" s="18"/>
      <c r="T71" s="18"/>
      <c r="U71" s="18"/>
      <c r="V71" s="18"/>
      <c r="W71" s="18"/>
      <c r="X71" s="18"/>
      <c r="Y71" s="18"/>
      <c r="Z71" s="18"/>
      <c r="AA71" s="18"/>
      <c r="AB71" s="18"/>
      <c r="AC71" s="18"/>
      <c r="AD71" s="18"/>
    </row>
    <row r="72" spans="1:30" ht="15.75" x14ac:dyDescent="0.3">
      <c r="A72" s="18"/>
      <c r="B72" s="80" t="s">
        <v>134</v>
      </c>
      <c r="C72" s="133"/>
      <c r="D72" s="133"/>
      <c r="E72" s="133"/>
      <c r="F72" s="133"/>
      <c r="G72" s="133"/>
      <c r="H72" s="134"/>
      <c r="I72" s="135"/>
      <c r="J72" s="18"/>
      <c r="K72" s="18"/>
      <c r="L72" s="18"/>
      <c r="M72" s="18"/>
      <c r="N72" s="18"/>
      <c r="O72" s="18"/>
      <c r="P72" s="18"/>
      <c r="Q72" s="18"/>
      <c r="R72" s="18"/>
      <c r="S72" s="18"/>
      <c r="T72" s="18"/>
      <c r="U72" s="18"/>
      <c r="V72" s="18"/>
      <c r="W72" s="18"/>
      <c r="X72" s="18"/>
      <c r="Y72" s="18"/>
      <c r="Z72" s="18"/>
      <c r="AA72" s="18"/>
      <c r="AB72" s="18"/>
      <c r="AC72" s="18"/>
      <c r="AD72" s="18"/>
    </row>
    <row r="73" spans="1:30" ht="15.75" x14ac:dyDescent="0.3">
      <c r="A73" s="18"/>
      <c r="B73" s="46" t="s">
        <v>21</v>
      </c>
      <c r="C73" s="136"/>
      <c r="D73" s="136"/>
      <c r="E73" s="136"/>
      <c r="F73" s="193"/>
      <c r="G73" s="115">
        <f>SUM(C73:F73)</f>
        <v>0</v>
      </c>
      <c r="H73" s="194"/>
      <c r="I73" s="195"/>
      <c r="J73" s="18"/>
      <c r="K73" s="18"/>
      <c r="L73" s="18"/>
      <c r="M73" s="18"/>
      <c r="N73" s="18"/>
      <c r="O73" s="18"/>
      <c r="P73" s="18"/>
      <c r="Q73" s="18"/>
      <c r="R73" s="18"/>
      <c r="S73" s="18"/>
      <c r="T73" s="18"/>
      <c r="U73" s="18"/>
      <c r="V73" s="18"/>
      <c r="W73" s="18"/>
      <c r="X73" s="18"/>
      <c r="Y73" s="18"/>
      <c r="Z73" s="18"/>
      <c r="AA73" s="18"/>
      <c r="AB73" s="18"/>
      <c r="AC73" s="18"/>
      <c r="AD73" s="18"/>
    </row>
    <row r="74" spans="1:30" ht="15.75" x14ac:dyDescent="0.3">
      <c r="A74" s="18"/>
      <c r="B74" s="46" t="s">
        <v>170</v>
      </c>
      <c r="C74" s="193"/>
      <c r="D74" s="136"/>
      <c r="E74" s="136"/>
      <c r="F74" s="193"/>
      <c r="G74" s="115">
        <f>SUM(C74:F74)</f>
        <v>0</v>
      </c>
      <c r="H74" s="194"/>
      <c r="I74" s="195"/>
      <c r="J74" s="18"/>
      <c r="K74" s="18"/>
      <c r="L74" s="18"/>
      <c r="M74" s="18"/>
      <c r="N74" s="18"/>
      <c r="O74" s="18"/>
      <c r="P74" s="18"/>
      <c r="Q74" s="18"/>
      <c r="R74" s="18"/>
      <c r="S74" s="18"/>
      <c r="T74" s="18"/>
      <c r="U74" s="18"/>
      <c r="V74" s="18"/>
      <c r="W74" s="18"/>
      <c r="X74" s="18"/>
      <c r="Y74" s="18"/>
      <c r="Z74" s="18"/>
      <c r="AA74" s="18"/>
      <c r="AB74" s="18"/>
      <c r="AC74" s="18"/>
      <c r="AD74" s="18"/>
    </row>
    <row r="75" spans="1:30" ht="15.75" x14ac:dyDescent="0.3">
      <c r="A75" s="18"/>
      <c r="B75" s="46" t="s">
        <v>53</v>
      </c>
      <c r="C75" s="136"/>
      <c r="D75" s="136"/>
      <c r="E75" s="136"/>
      <c r="F75" s="193"/>
      <c r="G75" s="115">
        <f>SUM(C75:F75)</f>
        <v>0</v>
      </c>
      <c r="H75" s="194"/>
      <c r="I75" s="195"/>
      <c r="J75" s="18"/>
      <c r="K75" s="18"/>
      <c r="L75" s="18"/>
      <c r="M75" s="18"/>
      <c r="N75" s="18"/>
      <c r="O75" s="18"/>
      <c r="P75" s="18"/>
      <c r="Q75" s="18"/>
      <c r="R75" s="18"/>
      <c r="S75" s="18"/>
      <c r="T75" s="18"/>
      <c r="U75" s="18"/>
      <c r="V75" s="18"/>
      <c r="W75" s="18"/>
      <c r="X75" s="18"/>
      <c r="Y75" s="18"/>
      <c r="Z75" s="18"/>
      <c r="AA75" s="18"/>
      <c r="AB75" s="18"/>
      <c r="AC75" s="18"/>
      <c r="AD75" s="18"/>
    </row>
    <row r="76" spans="1:30" ht="15.75" x14ac:dyDescent="0.3">
      <c r="A76" s="18"/>
      <c r="B76" s="46" t="s">
        <v>54</v>
      </c>
      <c r="C76" s="193"/>
      <c r="D76" s="193"/>
      <c r="E76" s="136"/>
      <c r="F76" s="193"/>
      <c r="G76" s="115">
        <f>SUM(C76:F76)</f>
        <v>0</v>
      </c>
      <c r="H76" s="194"/>
      <c r="I76" s="195"/>
      <c r="J76" s="18"/>
      <c r="K76" s="18"/>
      <c r="L76" s="18"/>
      <c r="M76" s="18"/>
      <c r="N76" s="18"/>
      <c r="O76" s="18"/>
      <c r="P76" s="18"/>
      <c r="Q76" s="18"/>
      <c r="R76" s="18"/>
      <c r="S76" s="18"/>
      <c r="T76" s="18"/>
      <c r="U76" s="18"/>
      <c r="V76" s="18"/>
      <c r="W76" s="18"/>
      <c r="X76" s="18"/>
      <c r="Y76" s="18"/>
      <c r="Z76" s="18"/>
      <c r="AA76" s="18"/>
      <c r="AB76" s="18"/>
      <c r="AC76" s="18"/>
      <c r="AD76" s="18"/>
    </row>
    <row r="77" spans="1:30" ht="15.75" x14ac:dyDescent="0.3">
      <c r="A77" s="18"/>
      <c r="B77" s="46" t="s">
        <v>55</v>
      </c>
      <c r="C77" s="136"/>
      <c r="D77" s="136"/>
      <c r="E77" s="136"/>
      <c r="F77" s="136"/>
      <c r="G77" s="115">
        <f>'Mätvärden kyla'!D49+'Mätvärden kyla'!F49</f>
        <v>0</v>
      </c>
      <c r="H77" s="194"/>
      <c r="I77" s="48" t="s">
        <v>238</v>
      </c>
      <c r="J77" s="18"/>
      <c r="K77" s="18"/>
      <c r="L77" s="18"/>
      <c r="M77" s="18"/>
      <c r="N77" s="18"/>
      <c r="O77" s="18"/>
      <c r="P77" s="18"/>
      <c r="Q77" s="18"/>
      <c r="R77" s="18"/>
      <c r="S77" s="18"/>
      <c r="T77" s="18"/>
      <c r="U77" s="18"/>
      <c r="V77" s="18"/>
      <c r="W77" s="18"/>
      <c r="X77" s="18"/>
      <c r="Y77" s="18"/>
      <c r="Z77" s="18"/>
      <c r="AA77" s="18"/>
      <c r="AB77" s="18"/>
      <c r="AC77" s="18"/>
      <c r="AD77" s="18"/>
    </row>
    <row r="78" spans="1:30" ht="15.75" x14ac:dyDescent="0.3">
      <c r="A78" s="18"/>
      <c r="B78" s="46" t="s">
        <v>136</v>
      </c>
      <c r="C78" s="193"/>
      <c r="D78" s="193"/>
      <c r="E78" s="136"/>
      <c r="F78" s="193"/>
      <c r="G78" s="115">
        <f>SUM(C78:F78)</f>
        <v>0</v>
      </c>
      <c r="H78" s="194"/>
      <c r="I78" s="195"/>
      <c r="J78" s="18"/>
      <c r="K78" s="18"/>
      <c r="L78" s="18"/>
      <c r="M78" s="18"/>
      <c r="N78" s="18"/>
      <c r="O78" s="18"/>
      <c r="P78" s="18"/>
      <c r="Q78" s="18"/>
      <c r="R78" s="18"/>
      <c r="S78" s="18"/>
      <c r="T78" s="18"/>
      <c r="U78" s="18"/>
      <c r="V78" s="18"/>
      <c r="W78" s="18"/>
      <c r="X78" s="18"/>
      <c r="Y78" s="18"/>
      <c r="Z78" s="18"/>
      <c r="AA78" s="18"/>
      <c r="AB78" s="18"/>
      <c r="AC78" s="18"/>
      <c r="AD78" s="18"/>
    </row>
    <row r="79" spans="1:30" ht="15.75" x14ac:dyDescent="0.3">
      <c r="A79" s="18"/>
      <c r="B79" s="46" t="s">
        <v>141</v>
      </c>
      <c r="C79" s="193"/>
      <c r="D79" s="193"/>
      <c r="E79" s="193"/>
      <c r="F79" s="193"/>
      <c r="G79" s="115">
        <f>SUM(C79:F79)</f>
        <v>0</v>
      </c>
      <c r="H79" s="194"/>
      <c r="I79" s="195"/>
      <c r="J79" s="18"/>
      <c r="K79" s="18"/>
      <c r="L79" s="18"/>
      <c r="M79" s="18"/>
      <c r="N79" s="18"/>
      <c r="O79" s="18"/>
      <c r="P79" s="18"/>
      <c r="Q79" s="18"/>
      <c r="R79" s="18"/>
      <c r="S79" s="18"/>
      <c r="T79" s="18"/>
      <c r="U79" s="18"/>
      <c r="V79" s="18"/>
      <c r="W79" s="18"/>
      <c r="X79" s="18"/>
      <c r="Y79" s="18"/>
      <c r="Z79" s="18"/>
      <c r="AA79" s="18"/>
      <c r="AB79" s="18"/>
      <c r="AC79" s="18"/>
      <c r="AD79" s="18"/>
    </row>
    <row r="80" spans="1:30" ht="15.75" x14ac:dyDescent="0.3">
      <c r="A80" s="18"/>
      <c r="B80" s="80" t="s">
        <v>135</v>
      </c>
      <c r="C80" s="137"/>
      <c r="D80" s="137"/>
      <c r="E80" s="137"/>
      <c r="F80" s="138"/>
      <c r="G80" s="138"/>
      <c r="H80" s="139"/>
      <c r="I80" s="140"/>
      <c r="J80" s="18"/>
      <c r="K80" s="18"/>
      <c r="L80" s="18"/>
      <c r="M80" s="18"/>
      <c r="N80" s="18"/>
      <c r="O80" s="18"/>
      <c r="P80" s="18"/>
      <c r="Q80" s="18"/>
      <c r="R80" s="18"/>
      <c r="S80" s="18"/>
      <c r="T80" s="18"/>
      <c r="U80" s="18"/>
      <c r="V80" s="18"/>
      <c r="W80" s="18"/>
      <c r="X80" s="18"/>
      <c r="Y80" s="18"/>
      <c r="Z80" s="18"/>
      <c r="AA80" s="18"/>
      <c r="AB80" s="18"/>
      <c r="AC80" s="18"/>
      <c r="AD80" s="18"/>
    </row>
    <row r="81" spans="1:30" ht="15.75" x14ac:dyDescent="0.3">
      <c r="A81" s="18"/>
      <c r="B81" s="46" t="s">
        <v>19</v>
      </c>
      <c r="C81" s="136"/>
      <c r="D81" s="136"/>
      <c r="E81" s="136"/>
      <c r="F81" s="136"/>
      <c r="G81" s="115">
        <f>('Mätvärden kyla'!E49-'Mätvärden kyla'!F49)*2</f>
        <v>0</v>
      </c>
      <c r="H81" s="194"/>
      <c r="I81" s="48" t="s">
        <v>238</v>
      </c>
      <c r="J81" s="18"/>
      <c r="K81" s="18"/>
      <c r="L81" s="18"/>
      <c r="M81" s="18"/>
      <c r="N81" s="18"/>
      <c r="O81" s="18"/>
      <c r="P81" s="18"/>
      <c r="Q81" s="18"/>
      <c r="R81" s="18"/>
      <c r="S81" s="18"/>
      <c r="T81" s="18"/>
      <c r="U81" s="18"/>
      <c r="V81" s="18"/>
      <c r="W81" s="18"/>
      <c r="X81" s="18"/>
      <c r="Y81" s="18"/>
      <c r="Z81" s="18"/>
      <c r="AA81" s="18"/>
      <c r="AB81" s="18"/>
      <c r="AC81" s="18"/>
      <c r="AD81" s="18"/>
    </row>
    <row r="82" spans="1:30" ht="15.75" x14ac:dyDescent="0.3">
      <c r="A82" s="18"/>
      <c r="B82" s="46" t="s">
        <v>144</v>
      </c>
      <c r="C82" s="193"/>
      <c r="D82" s="136"/>
      <c r="E82" s="136"/>
      <c r="F82" s="193"/>
      <c r="G82" s="115">
        <f>SUM(C82:F82)</f>
        <v>0</v>
      </c>
      <c r="H82" s="194"/>
      <c r="I82" s="195"/>
      <c r="J82" s="18"/>
      <c r="K82" s="18"/>
      <c r="L82" s="18"/>
      <c r="M82" s="18"/>
      <c r="N82" s="18"/>
      <c r="O82" s="18"/>
      <c r="P82" s="18"/>
      <c r="Q82" s="18"/>
      <c r="R82" s="18"/>
      <c r="S82" s="18"/>
      <c r="T82" s="18"/>
      <c r="U82" s="18"/>
      <c r="V82" s="18"/>
      <c r="W82" s="18"/>
      <c r="X82" s="18"/>
      <c r="Y82" s="18"/>
      <c r="Z82" s="18"/>
      <c r="AA82" s="18"/>
      <c r="AB82" s="18"/>
      <c r="AC82" s="18"/>
      <c r="AD82" s="18"/>
    </row>
    <row r="83" spans="1:30" ht="16.5" thickBot="1" x14ac:dyDescent="0.35">
      <c r="A83" s="18"/>
      <c r="B83" s="46" t="s">
        <v>140</v>
      </c>
      <c r="C83" s="196"/>
      <c r="D83" s="196"/>
      <c r="E83" s="196"/>
      <c r="F83" s="196"/>
      <c r="G83" s="117">
        <f>SUM(C83:F83)</f>
        <v>0</v>
      </c>
      <c r="H83" s="194"/>
      <c r="I83" s="195"/>
      <c r="J83" s="18"/>
      <c r="K83" s="18"/>
      <c r="L83" s="18"/>
      <c r="M83" s="18"/>
      <c r="N83" s="18"/>
      <c r="O83" s="18"/>
      <c r="P83" s="18"/>
      <c r="Q83" s="18"/>
      <c r="R83" s="18"/>
      <c r="S83" s="18"/>
      <c r="T83" s="18"/>
      <c r="U83" s="18"/>
      <c r="V83" s="18"/>
      <c r="W83" s="18"/>
      <c r="X83" s="18"/>
      <c r="Y83" s="18"/>
      <c r="Z83" s="18"/>
      <c r="AA83" s="18"/>
      <c r="AB83" s="18"/>
      <c r="AC83" s="18"/>
      <c r="AD83" s="18"/>
    </row>
    <row r="84" spans="1:30" ht="16.5" thickBot="1" x14ac:dyDescent="0.35">
      <c r="A84" s="18"/>
      <c r="B84" s="81" t="s">
        <v>20</v>
      </c>
      <c r="C84" s="141">
        <f>SUM(C81:C83)-SUM(C73:C79)</f>
        <v>0</v>
      </c>
      <c r="D84" s="141">
        <f>SUM(D81:D83)-SUM(D73:D79)</f>
        <v>0</v>
      </c>
      <c r="E84" s="141">
        <f>SUM(E81:E83)-SUM(E73:E79)</f>
        <v>0</v>
      </c>
      <c r="F84" s="141">
        <f>SUM(F81:F83)-SUM(F73:F79)</f>
        <v>0</v>
      </c>
      <c r="G84" s="141">
        <f>SUM(G73:G79)-SUM(G81:G83)</f>
        <v>0</v>
      </c>
      <c r="H84" s="132"/>
      <c r="I84" s="129"/>
      <c r="J84" s="18"/>
      <c r="K84" s="18"/>
      <c r="L84" s="18"/>
      <c r="M84" s="18"/>
      <c r="N84" s="18"/>
      <c r="O84" s="18"/>
      <c r="P84" s="18"/>
      <c r="Q84" s="18"/>
      <c r="R84" s="18"/>
      <c r="S84" s="18"/>
      <c r="T84" s="18"/>
      <c r="U84" s="18"/>
      <c r="V84" s="18"/>
      <c r="W84" s="18"/>
      <c r="X84" s="18"/>
      <c r="Y84" s="18"/>
      <c r="Z84" s="18"/>
      <c r="AA84" s="18"/>
      <c r="AB84" s="18"/>
      <c r="AC84" s="18"/>
      <c r="AD84" s="18"/>
    </row>
    <row r="85" spans="1:30"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row>
    <row r="86" spans="1:30"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row>
    <row r="87" spans="1:30"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row>
    <row r="88" spans="1:30"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row>
    <row r="89" spans="1:30"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row>
    <row r="90" spans="1:30"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row>
    <row r="91" spans="1:30"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row>
    <row r="92" spans="1:30"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row>
    <row r="93" spans="1:30"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row>
    <row r="94" spans="1:30"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row>
    <row r="95" spans="1:30"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row>
    <row r="96" spans="1:30"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row>
    <row r="97" spans="1:30"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row>
    <row r="98" spans="1:30"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row>
    <row r="99" spans="1:30"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row>
    <row r="100" spans="1:30"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row>
    <row r="101" spans="1:30"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row>
    <row r="102" spans="1:30"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row>
    <row r="103" spans="1:30"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row>
    <row r="104" spans="1:30"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row>
    <row r="105" spans="1:30"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row>
    <row r="106" spans="1:30"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row>
    <row r="107" spans="1:30"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row>
    <row r="108" spans="1:30"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row>
    <row r="109" spans="1:30"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row>
    <row r="110" spans="1:30"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row>
    <row r="111" spans="1:30"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row>
    <row r="112" spans="1:30"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row>
    <row r="113" spans="1:30"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row>
    <row r="114" spans="1:30"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row>
  </sheetData>
  <sheetProtection password="D01A" sheet="1" objects="1" scenarios="1"/>
  <mergeCells count="1">
    <mergeCell ref="D5:E5"/>
  </mergeCells>
  <pageMargins left="0.70866141732283472" right="0.70866141732283472" top="0.43" bottom="0.45" header="0.31496062992125984" footer="0.31496062992125984"/>
  <pageSetup paperSize="9" scale="42"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78"/>
  <sheetViews>
    <sheetView zoomScale="80" zoomScaleNormal="80" workbookViewId="0">
      <selection activeCell="M41" sqref="M41"/>
    </sheetView>
  </sheetViews>
  <sheetFormatPr defaultRowHeight="15" x14ac:dyDescent="0.25"/>
  <cols>
    <col min="1" max="1" width="1.5703125" customWidth="1"/>
    <col min="2" max="2" width="28.5703125" customWidth="1"/>
    <col min="3" max="3" width="13.5703125" customWidth="1"/>
    <col min="4" max="4" width="12.85546875" customWidth="1"/>
    <col min="5" max="5" width="12.140625" customWidth="1"/>
    <col min="6" max="6" width="12.85546875" customWidth="1"/>
    <col min="7" max="7" width="12.28515625" customWidth="1"/>
    <col min="8" max="8" width="0.7109375" customWidth="1"/>
    <col min="9" max="9" width="14.7109375" customWidth="1"/>
    <col min="10" max="11" width="14.28515625" customWidth="1"/>
    <col min="12" max="12" width="14.5703125" customWidth="1"/>
    <col min="13" max="13" width="13.85546875" customWidth="1"/>
    <col min="14" max="14" width="23.28515625" customWidth="1"/>
    <col min="15" max="15" width="1.140625" customWidth="1"/>
  </cols>
  <sheetData>
    <row r="1" spans="1:46" ht="9" customHeight="1"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row>
    <row r="2" spans="1:46" ht="21" x14ac:dyDescent="0.35">
      <c r="A2" s="18"/>
      <c r="B2" s="18"/>
      <c r="C2" s="18"/>
      <c r="D2" s="49" t="s">
        <v>56</v>
      </c>
      <c r="E2" s="50"/>
      <c r="F2" s="50"/>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row>
    <row r="3" spans="1:46" ht="15.75" x14ac:dyDescent="0.3">
      <c r="A3" s="18"/>
      <c r="B3" s="18"/>
      <c r="C3" s="18"/>
      <c r="D3" s="39"/>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row>
    <row r="4" spans="1:46" ht="15.75" x14ac:dyDescent="0.3">
      <c r="A4" s="18"/>
      <c r="B4" s="39"/>
      <c r="C4" s="39"/>
      <c r="D4" s="44" t="s">
        <v>68</v>
      </c>
      <c r="E4" s="431">
        <f>'Försättsblad-börja här'!C6</f>
        <v>0</v>
      </c>
      <c r="F4" s="469"/>
      <c r="G4" s="407"/>
      <c r="H4" s="39"/>
      <c r="I4" s="39"/>
      <c r="J4" s="39"/>
      <c r="K4" s="44" t="s">
        <v>70</v>
      </c>
      <c r="L4" s="230">
        <f>'Försättsblad-börja här'!G8</f>
        <v>0</v>
      </c>
      <c r="M4" s="39"/>
      <c r="N4" s="39"/>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row>
    <row r="5" spans="1:46" ht="19.5" x14ac:dyDescent="0.35">
      <c r="A5" s="18"/>
      <c r="B5" s="82" t="s">
        <v>91</v>
      </c>
      <c r="C5" s="39"/>
      <c r="D5" s="39"/>
      <c r="E5" s="39"/>
      <c r="F5" s="39"/>
      <c r="G5" s="39"/>
      <c r="H5" s="39"/>
      <c r="I5" s="39"/>
      <c r="J5" s="39"/>
      <c r="K5" s="39"/>
      <c r="L5" s="39"/>
      <c r="M5" s="39"/>
      <c r="N5" s="52"/>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row>
    <row r="6" spans="1:46" ht="15.75" x14ac:dyDescent="0.3">
      <c r="A6" s="18"/>
      <c r="B6" s="50" t="s">
        <v>147</v>
      </c>
      <c r="C6" s="39"/>
      <c r="D6" s="39"/>
      <c r="E6" s="39"/>
      <c r="F6" s="39"/>
      <c r="G6" s="39"/>
      <c r="H6" s="39"/>
      <c r="I6" s="39"/>
      <c r="J6" s="39"/>
      <c r="K6" s="39"/>
      <c r="L6" s="39"/>
      <c r="M6" s="18"/>
      <c r="N6" s="39"/>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row>
    <row r="7" spans="1:46" ht="2.25" customHeight="1" thickBot="1" x14ac:dyDescent="0.35">
      <c r="A7" s="18"/>
      <c r="B7" s="39"/>
      <c r="C7" s="39"/>
      <c r="D7" s="39"/>
      <c r="E7" s="39"/>
      <c r="F7" s="39"/>
      <c r="G7" s="39"/>
      <c r="H7" s="39"/>
      <c r="I7" s="39"/>
      <c r="J7" s="39"/>
      <c r="K7" s="39"/>
      <c r="L7" s="39"/>
      <c r="M7" s="18"/>
      <c r="N7" s="39"/>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row>
    <row r="8" spans="1:46" ht="15.75" x14ac:dyDescent="0.3">
      <c r="A8" s="18"/>
      <c r="B8" s="40" t="s">
        <v>154</v>
      </c>
      <c r="C8" s="42"/>
      <c r="D8" s="32" t="s">
        <v>84</v>
      </c>
      <c r="E8" s="32" t="s">
        <v>8</v>
      </c>
      <c r="F8" s="32" t="s">
        <v>104</v>
      </c>
      <c r="G8" s="433" t="s">
        <v>105</v>
      </c>
      <c r="H8" s="472"/>
      <c r="I8" s="32" t="s">
        <v>15</v>
      </c>
      <c r="J8" s="487" t="s">
        <v>3</v>
      </c>
      <c r="K8" s="488"/>
      <c r="L8" s="489"/>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row>
    <row r="9" spans="1:46" ht="16.5" thickBot="1" x14ac:dyDescent="0.35">
      <c r="A9" s="18"/>
      <c r="B9" s="41"/>
      <c r="C9" s="33" t="s">
        <v>101</v>
      </c>
      <c r="D9" s="33" t="s">
        <v>241</v>
      </c>
      <c r="E9" s="33" t="s">
        <v>241</v>
      </c>
      <c r="F9" s="33" t="s">
        <v>241</v>
      </c>
      <c r="G9" s="473" t="s">
        <v>241</v>
      </c>
      <c r="H9" s="474"/>
      <c r="I9" s="33" t="s">
        <v>106</v>
      </c>
      <c r="J9" s="490"/>
      <c r="K9" s="491"/>
      <c r="L9" s="492"/>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row>
    <row r="10" spans="1:46" ht="18.75" x14ac:dyDescent="0.35">
      <c r="A10" s="18"/>
      <c r="B10" s="46" t="s">
        <v>12</v>
      </c>
      <c r="C10" s="115" t="s">
        <v>146</v>
      </c>
      <c r="D10" s="366"/>
      <c r="E10" s="361"/>
      <c r="F10" s="361"/>
      <c r="G10" s="475">
        <f t="shared" ref="G10:G19" si="0">E10-F10</f>
        <v>0</v>
      </c>
      <c r="H10" s="476"/>
      <c r="I10" s="347"/>
      <c r="J10" s="481"/>
      <c r="K10" s="482"/>
      <c r="L10" s="483"/>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row>
    <row r="11" spans="1:46" ht="15.75" x14ac:dyDescent="0.3">
      <c r="A11" s="18"/>
      <c r="B11" s="46" t="s">
        <v>148</v>
      </c>
      <c r="C11" s="115" t="s">
        <v>102</v>
      </c>
      <c r="D11" s="225"/>
      <c r="E11" s="360"/>
      <c r="F11" s="360"/>
      <c r="G11" s="467">
        <f t="shared" si="0"/>
        <v>0</v>
      </c>
      <c r="H11" s="468"/>
      <c r="I11" s="346"/>
      <c r="J11" s="478"/>
      <c r="K11" s="479"/>
      <c r="L11" s="480"/>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row>
    <row r="12" spans="1:46" ht="15.75" x14ac:dyDescent="0.3">
      <c r="A12" s="18"/>
      <c r="B12" s="46" t="s">
        <v>149</v>
      </c>
      <c r="C12" s="115" t="s">
        <v>102</v>
      </c>
      <c r="D12" s="225"/>
      <c r="E12" s="360"/>
      <c r="F12" s="360"/>
      <c r="G12" s="467">
        <f t="shared" si="0"/>
        <v>0</v>
      </c>
      <c r="H12" s="468"/>
      <c r="I12" s="346"/>
      <c r="J12" s="478"/>
      <c r="K12" s="479"/>
      <c r="L12" s="480"/>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row>
    <row r="13" spans="1:46" ht="18.75" x14ac:dyDescent="0.35">
      <c r="A13" s="18"/>
      <c r="B13" s="46" t="s">
        <v>107</v>
      </c>
      <c r="C13" s="115" t="s">
        <v>146</v>
      </c>
      <c r="D13" s="225"/>
      <c r="E13" s="360"/>
      <c r="F13" s="360"/>
      <c r="G13" s="467">
        <f t="shared" si="0"/>
        <v>0</v>
      </c>
      <c r="H13" s="468"/>
      <c r="I13" s="346"/>
      <c r="J13" s="478"/>
      <c r="K13" s="479"/>
      <c r="L13" s="480"/>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row>
    <row r="14" spans="1:46" ht="15.75" x14ac:dyDescent="0.3">
      <c r="A14" s="18"/>
      <c r="B14" s="46" t="s">
        <v>99</v>
      </c>
      <c r="C14" s="115" t="s">
        <v>103</v>
      </c>
      <c r="D14" s="360"/>
      <c r="E14" s="360"/>
      <c r="F14" s="360"/>
      <c r="G14" s="467">
        <f t="shared" si="0"/>
        <v>0</v>
      </c>
      <c r="H14" s="468"/>
      <c r="I14" s="346"/>
      <c r="J14" s="478"/>
      <c r="K14" s="479"/>
      <c r="L14" s="480"/>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row>
    <row r="15" spans="1:46" ht="15.75" x14ac:dyDescent="0.3">
      <c r="A15" s="18"/>
      <c r="B15" s="46" t="s">
        <v>100</v>
      </c>
      <c r="C15" s="115" t="s">
        <v>103</v>
      </c>
      <c r="D15" s="360"/>
      <c r="E15" s="360"/>
      <c r="F15" s="360"/>
      <c r="G15" s="467">
        <f t="shared" si="0"/>
        <v>0</v>
      </c>
      <c r="H15" s="468"/>
      <c r="I15" s="346"/>
      <c r="J15" s="478"/>
      <c r="K15" s="479"/>
      <c r="L15" s="480"/>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row>
    <row r="16" spans="1:46" ht="18.75" x14ac:dyDescent="0.35">
      <c r="A16" s="18"/>
      <c r="B16" s="46" t="s">
        <v>158</v>
      </c>
      <c r="C16" s="115" t="s">
        <v>150</v>
      </c>
      <c r="D16" s="360"/>
      <c r="E16" s="360"/>
      <c r="F16" s="360"/>
      <c r="G16" s="467">
        <f t="shared" si="0"/>
        <v>0</v>
      </c>
      <c r="H16" s="468"/>
      <c r="I16" s="346"/>
      <c r="J16" s="478"/>
      <c r="K16" s="479"/>
      <c r="L16" s="480"/>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row>
    <row r="17" spans="1:46" ht="18.75" x14ac:dyDescent="0.35">
      <c r="A17" s="18"/>
      <c r="B17" s="46" t="s">
        <v>159</v>
      </c>
      <c r="C17" s="115" t="s">
        <v>150</v>
      </c>
      <c r="D17" s="360"/>
      <c r="E17" s="360"/>
      <c r="F17" s="360"/>
      <c r="G17" s="467">
        <f t="shared" si="0"/>
        <v>0</v>
      </c>
      <c r="H17" s="468"/>
      <c r="I17" s="346"/>
      <c r="J17" s="478"/>
      <c r="K17" s="479"/>
      <c r="L17" s="480"/>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row>
    <row r="18" spans="1:46" ht="18.75" x14ac:dyDescent="0.35">
      <c r="A18" s="18"/>
      <c r="B18" s="46" t="s">
        <v>205</v>
      </c>
      <c r="C18" s="116" t="s">
        <v>152</v>
      </c>
      <c r="D18" s="199"/>
      <c r="E18" s="199"/>
      <c r="F18" s="199"/>
      <c r="G18" s="467">
        <f t="shared" si="0"/>
        <v>0</v>
      </c>
      <c r="H18" s="468"/>
      <c r="I18" s="199"/>
      <c r="J18" s="478"/>
      <c r="K18" s="479"/>
      <c r="L18" s="480"/>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row>
    <row r="19" spans="1:46" ht="16.5" thickBot="1" x14ac:dyDescent="0.35">
      <c r="A19" s="18"/>
      <c r="B19" s="47" t="s">
        <v>145</v>
      </c>
      <c r="C19" s="348"/>
      <c r="D19" s="362"/>
      <c r="E19" s="362"/>
      <c r="F19" s="362"/>
      <c r="G19" s="470">
        <f t="shared" si="0"/>
        <v>0</v>
      </c>
      <c r="H19" s="471"/>
      <c r="I19" s="348"/>
      <c r="J19" s="485"/>
      <c r="K19" s="501"/>
      <c r="L19" s="502"/>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row>
    <row r="20" spans="1:46" ht="6" customHeight="1" x14ac:dyDescent="0.2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row>
    <row r="21" spans="1:46" ht="15.75" x14ac:dyDescent="0.3">
      <c r="A21" s="18"/>
      <c r="B21" s="50" t="s">
        <v>151</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row>
    <row r="22" spans="1:46" ht="3" customHeight="1" thickBot="1" x14ac:dyDescent="0.3">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row>
    <row r="23" spans="1:46" ht="15.75" x14ac:dyDescent="0.3">
      <c r="A23" s="18"/>
      <c r="B23" s="143" t="s">
        <v>155</v>
      </c>
      <c r="C23" s="148"/>
      <c r="D23" s="42" t="s">
        <v>84</v>
      </c>
      <c r="E23" s="42" t="s">
        <v>57</v>
      </c>
      <c r="F23" s="42" t="s">
        <v>58</v>
      </c>
      <c r="G23" s="42" t="s">
        <v>15</v>
      </c>
      <c r="H23" s="42"/>
      <c r="I23" s="42" t="str">
        <f t="shared" ref="I23:L24" si="1">D23</f>
        <v>Sveby</v>
      </c>
      <c r="J23" s="42" t="str">
        <f t="shared" si="1"/>
        <v xml:space="preserve">Beräknad </v>
      </c>
      <c r="K23" s="42" t="str">
        <f t="shared" si="1"/>
        <v>Uppmätt/</v>
      </c>
      <c r="L23" s="42" t="str">
        <f t="shared" si="1"/>
        <v>Korrigering</v>
      </c>
      <c r="M23" s="493" t="s">
        <v>3</v>
      </c>
      <c r="N23" s="494"/>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row>
    <row r="24" spans="1:46" ht="15.75" x14ac:dyDescent="0.3">
      <c r="A24" s="18"/>
      <c r="B24" s="144" t="s">
        <v>242</v>
      </c>
      <c r="C24" s="147"/>
      <c r="D24" s="43"/>
      <c r="E24" s="43"/>
      <c r="F24" s="43" t="s">
        <v>59</v>
      </c>
      <c r="G24" s="43" t="s">
        <v>156</v>
      </c>
      <c r="H24" s="43"/>
      <c r="I24" s="43"/>
      <c r="J24" s="43"/>
      <c r="K24" s="43" t="str">
        <f t="shared" si="1"/>
        <v>beräknad</v>
      </c>
      <c r="L24" s="43" t="str">
        <f t="shared" si="1"/>
        <v>resultat</v>
      </c>
      <c r="M24" s="495"/>
      <c r="N24" s="496"/>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row>
    <row r="25" spans="1:46" ht="17.25" thickBot="1" x14ac:dyDescent="0.35">
      <c r="A25" s="18"/>
      <c r="B25" s="145"/>
      <c r="C25" s="149"/>
      <c r="D25" s="33" t="s">
        <v>77</v>
      </c>
      <c r="E25" s="33" t="s">
        <v>77</v>
      </c>
      <c r="F25" s="33" t="s">
        <v>77</v>
      </c>
      <c r="G25" s="33" t="s">
        <v>77</v>
      </c>
      <c r="H25" s="100"/>
      <c r="I25" s="33" t="s">
        <v>249</v>
      </c>
      <c r="J25" s="33" t="s">
        <v>249</v>
      </c>
      <c r="K25" s="33" t="s">
        <v>248</v>
      </c>
      <c r="L25" s="33" t="s">
        <v>248</v>
      </c>
      <c r="M25" s="497"/>
      <c r="N25" s="49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row>
    <row r="26" spans="1:46" ht="15.75" x14ac:dyDescent="0.3">
      <c r="A26" s="18"/>
      <c r="B26" s="150"/>
      <c r="C26" s="151" t="s">
        <v>52</v>
      </c>
      <c r="D26" s="357"/>
      <c r="E26" s="357"/>
      <c r="F26" s="357"/>
      <c r="G26" s="152">
        <f t="shared" ref="G26:G31" si="2">E26-F26</f>
        <v>0</v>
      </c>
      <c r="H26" s="155"/>
      <c r="I26" s="268">
        <f>D26/'Försättsblad-börja här'!$F$23</f>
        <v>0</v>
      </c>
      <c r="J26" s="268">
        <f>E26/'Försättsblad-börja här'!$F$23</f>
        <v>0</v>
      </c>
      <c r="K26" s="268">
        <f>F26/'Försättsblad-börja här'!$F$23</f>
        <v>0</v>
      </c>
      <c r="L26" s="268">
        <f>G26/'Försättsblad-börja här'!$F$23</f>
        <v>0</v>
      </c>
      <c r="M26" s="499"/>
      <c r="N26" s="500"/>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row>
    <row r="27" spans="1:46" ht="15.75" x14ac:dyDescent="0.3">
      <c r="A27" s="18"/>
      <c r="B27" s="153"/>
      <c r="C27" s="146" t="s">
        <v>12</v>
      </c>
      <c r="D27" s="360"/>
      <c r="E27" s="360"/>
      <c r="F27" s="360"/>
      <c r="G27" s="114">
        <f t="shared" si="2"/>
        <v>0</v>
      </c>
      <c r="H27" s="137"/>
      <c r="I27" s="269">
        <f>D27/'Försättsblad-börja här'!$F$23</f>
        <v>0</v>
      </c>
      <c r="J27" s="269">
        <f>E27/'Försättsblad-börja här'!$F$23</f>
        <v>0</v>
      </c>
      <c r="K27" s="269">
        <f>F27/'Försättsblad-börja här'!$F$23</f>
        <v>0</v>
      </c>
      <c r="L27" s="269">
        <f>G27/'Försättsblad-börja här'!$F$23</f>
        <v>0</v>
      </c>
      <c r="M27" s="478"/>
      <c r="N27" s="484"/>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row>
    <row r="28" spans="1:46" ht="15.75" x14ac:dyDescent="0.3">
      <c r="A28" s="18"/>
      <c r="B28" s="153"/>
      <c r="C28" s="146" t="s">
        <v>157</v>
      </c>
      <c r="D28" s="360"/>
      <c r="E28" s="360"/>
      <c r="F28" s="360"/>
      <c r="G28" s="114">
        <f t="shared" si="2"/>
        <v>0</v>
      </c>
      <c r="H28" s="137"/>
      <c r="I28" s="269">
        <f>D28/'Försättsblad-börja här'!$F$23</f>
        <v>0</v>
      </c>
      <c r="J28" s="269">
        <f>E28/'Försättsblad-börja här'!$F$23</f>
        <v>0</v>
      </c>
      <c r="K28" s="269">
        <f>F28/'Försättsblad-börja här'!$F$23</f>
        <v>0</v>
      </c>
      <c r="L28" s="269">
        <f>G28/'Försättsblad-börja här'!$F$23</f>
        <v>0</v>
      </c>
      <c r="M28" s="478"/>
      <c r="N28" s="484"/>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row>
    <row r="29" spans="1:46" ht="15.75" x14ac:dyDescent="0.3">
      <c r="A29" s="18"/>
      <c r="B29" s="153"/>
      <c r="C29" s="146" t="s">
        <v>176</v>
      </c>
      <c r="D29" s="360"/>
      <c r="E29" s="360"/>
      <c r="F29" s="360"/>
      <c r="G29" s="114">
        <f t="shared" si="2"/>
        <v>0</v>
      </c>
      <c r="H29" s="137"/>
      <c r="I29" s="269">
        <f>D29/'Försättsblad-börja här'!$F$23</f>
        <v>0</v>
      </c>
      <c r="J29" s="269">
        <f>E29/'Försättsblad-börja här'!$F$23</f>
        <v>0</v>
      </c>
      <c r="K29" s="269">
        <f>F29/'Försättsblad-börja här'!$F$23</f>
        <v>0</v>
      </c>
      <c r="L29" s="269">
        <f>G29/'Försättsblad-börja här'!$F$23</f>
        <v>0</v>
      </c>
      <c r="M29" s="478"/>
      <c r="N29" s="484"/>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row>
    <row r="30" spans="1:46" ht="15.75" x14ac:dyDescent="0.3">
      <c r="A30" s="18"/>
      <c r="B30" s="153"/>
      <c r="C30" s="146" t="s">
        <v>123</v>
      </c>
      <c r="D30" s="360"/>
      <c r="E30" s="360"/>
      <c r="F30" s="360"/>
      <c r="G30" s="114">
        <f t="shared" si="2"/>
        <v>0</v>
      </c>
      <c r="H30" s="137"/>
      <c r="I30" s="269">
        <f>D30/'Försättsblad-börja här'!$F$23</f>
        <v>0</v>
      </c>
      <c r="J30" s="269">
        <f>E30/'Försättsblad-börja här'!$F$23</f>
        <v>0</v>
      </c>
      <c r="K30" s="269">
        <f>F30/'Försättsblad-börja här'!$F$23</f>
        <v>0</v>
      </c>
      <c r="L30" s="269">
        <f>G30/'Försättsblad-börja här'!$F$23</f>
        <v>0</v>
      </c>
      <c r="M30" s="478"/>
      <c r="N30" s="484"/>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row>
    <row r="31" spans="1:46" ht="16.5" thickBot="1" x14ac:dyDescent="0.35">
      <c r="A31" s="18"/>
      <c r="B31" s="154"/>
      <c r="C31" s="184" t="s">
        <v>205</v>
      </c>
      <c r="D31" s="362"/>
      <c r="E31" s="362"/>
      <c r="F31" s="362"/>
      <c r="G31" s="117">
        <f t="shared" si="2"/>
        <v>0</v>
      </c>
      <c r="H31" s="156"/>
      <c r="I31" s="270">
        <f>D31/'Försättsblad-börja här'!$F$23</f>
        <v>0</v>
      </c>
      <c r="J31" s="270">
        <f>E31/'Försättsblad-börja här'!$F$23</f>
        <v>0</v>
      </c>
      <c r="K31" s="270">
        <f>F31/'Försättsblad-börja här'!$F$23</f>
        <v>0</v>
      </c>
      <c r="L31" s="270">
        <f>G31/'Försättsblad-börja här'!$F$23</f>
        <v>0</v>
      </c>
      <c r="M31" s="485"/>
      <c r="N31" s="486"/>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row>
    <row r="32" spans="1:46" ht="15.75" customHeight="1" x14ac:dyDescent="0.2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row>
    <row r="33" spans="1:46" ht="19.5" x14ac:dyDescent="0.35">
      <c r="A33" s="18"/>
      <c r="B33" s="82" t="s">
        <v>153</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row>
    <row r="34" spans="1:46" ht="15.75" x14ac:dyDescent="0.3">
      <c r="A34" s="18"/>
      <c r="B34" s="50" t="s">
        <v>147</v>
      </c>
      <c r="C34" s="39"/>
      <c r="D34" s="39"/>
      <c r="E34" s="39"/>
      <c r="F34" s="39"/>
      <c r="G34" s="39"/>
      <c r="H34" s="39"/>
      <c r="I34" s="39"/>
      <c r="J34" s="39"/>
      <c r="K34" s="39"/>
      <c r="L34" s="39"/>
      <c r="M34" s="18"/>
      <c r="N34" s="39"/>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row>
    <row r="35" spans="1:46" ht="2.25" customHeight="1" thickBot="1" x14ac:dyDescent="0.35">
      <c r="A35" s="18"/>
      <c r="B35" s="39"/>
      <c r="C35" s="39"/>
      <c r="D35" s="39"/>
      <c r="E35" s="39"/>
      <c r="F35" s="39"/>
      <c r="G35" s="39"/>
      <c r="H35" s="39"/>
      <c r="I35" s="39"/>
      <c r="J35" s="39"/>
      <c r="K35" s="39"/>
      <c r="L35" s="39"/>
      <c r="M35" s="18"/>
      <c r="N35" s="39"/>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row>
    <row r="36" spans="1:46" ht="15.75" x14ac:dyDescent="0.3">
      <c r="A36" s="18"/>
      <c r="B36" s="40" t="s">
        <v>154</v>
      </c>
      <c r="C36" s="157"/>
      <c r="D36" s="32" t="s">
        <v>84</v>
      </c>
      <c r="E36" s="32" t="s">
        <v>8</v>
      </c>
      <c r="F36" s="32" t="s">
        <v>104</v>
      </c>
      <c r="G36" s="433" t="s">
        <v>105</v>
      </c>
      <c r="H36" s="472"/>
      <c r="I36" s="32" t="s">
        <v>15</v>
      </c>
      <c r="J36" s="487" t="s">
        <v>3</v>
      </c>
      <c r="K36" s="488"/>
      <c r="L36" s="489"/>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row>
    <row r="37" spans="1:46" ht="16.5" thickBot="1" x14ac:dyDescent="0.35">
      <c r="A37" s="18"/>
      <c r="B37" s="41"/>
      <c r="C37" s="33" t="s">
        <v>101</v>
      </c>
      <c r="D37" s="33" t="s">
        <v>241</v>
      </c>
      <c r="E37" s="33" t="s">
        <v>241</v>
      </c>
      <c r="F37" s="33" t="s">
        <v>241</v>
      </c>
      <c r="G37" s="473" t="s">
        <v>241</v>
      </c>
      <c r="H37" s="474"/>
      <c r="I37" s="33" t="s">
        <v>106</v>
      </c>
      <c r="J37" s="490"/>
      <c r="K37" s="491"/>
      <c r="L37" s="492"/>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row>
    <row r="38" spans="1:46" ht="18.75" x14ac:dyDescent="0.35">
      <c r="A38" s="18"/>
      <c r="B38" s="46" t="s">
        <v>12</v>
      </c>
      <c r="C38" s="115" t="s">
        <v>146</v>
      </c>
      <c r="D38" s="366"/>
      <c r="E38" s="361"/>
      <c r="F38" s="361"/>
      <c r="G38" s="475">
        <f t="shared" ref="G38:G47" si="3">E38-F38</f>
        <v>0</v>
      </c>
      <c r="H38" s="476"/>
      <c r="I38" s="347"/>
      <c r="J38" s="481"/>
      <c r="K38" s="482"/>
      <c r="L38" s="483"/>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row>
    <row r="39" spans="1:46" ht="15.75" x14ac:dyDescent="0.3">
      <c r="A39" s="18"/>
      <c r="B39" s="46" t="s">
        <v>148</v>
      </c>
      <c r="C39" s="115" t="s">
        <v>102</v>
      </c>
      <c r="D39" s="225"/>
      <c r="E39" s="360"/>
      <c r="F39" s="360"/>
      <c r="G39" s="467">
        <f t="shared" si="3"/>
        <v>0</v>
      </c>
      <c r="H39" s="468"/>
      <c r="I39" s="346"/>
      <c r="J39" s="478"/>
      <c r="K39" s="479"/>
      <c r="L39" s="480"/>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row>
    <row r="40" spans="1:46" ht="15.75" x14ac:dyDescent="0.3">
      <c r="A40" s="18"/>
      <c r="B40" s="46" t="s">
        <v>149</v>
      </c>
      <c r="C40" s="115" t="s">
        <v>102</v>
      </c>
      <c r="D40" s="225"/>
      <c r="E40" s="360"/>
      <c r="F40" s="360"/>
      <c r="G40" s="467">
        <f t="shared" si="3"/>
        <v>0</v>
      </c>
      <c r="H40" s="468"/>
      <c r="I40" s="346"/>
      <c r="J40" s="478"/>
      <c r="K40" s="479"/>
      <c r="L40" s="480"/>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row>
    <row r="41" spans="1:46" ht="18.75" x14ac:dyDescent="0.35">
      <c r="A41" s="18"/>
      <c r="B41" s="46" t="s">
        <v>107</v>
      </c>
      <c r="C41" s="115" t="s">
        <v>146</v>
      </c>
      <c r="D41" s="225"/>
      <c r="E41" s="360"/>
      <c r="F41" s="360"/>
      <c r="G41" s="467">
        <f t="shared" si="3"/>
        <v>0</v>
      </c>
      <c r="H41" s="468"/>
      <c r="I41" s="346"/>
      <c r="J41" s="478"/>
      <c r="K41" s="479"/>
      <c r="L41" s="480"/>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row>
    <row r="42" spans="1:46" ht="15.75" x14ac:dyDescent="0.3">
      <c r="A42" s="18"/>
      <c r="B42" s="46" t="s">
        <v>99</v>
      </c>
      <c r="C42" s="115" t="s">
        <v>103</v>
      </c>
      <c r="D42" s="225"/>
      <c r="E42" s="360"/>
      <c r="F42" s="360"/>
      <c r="G42" s="467">
        <f t="shared" si="3"/>
        <v>0</v>
      </c>
      <c r="H42" s="468"/>
      <c r="I42" s="346"/>
      <c r="J42" s="478"/>
      <c r="K42" s="479"/>
      <c r="L42" s="480"/>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row>
    <row r="43" spans="1:46" ht="15.75" x14ac:dyDescent="0.3">
      <c r="A43" s="18"/>
      <c r="B43" s="46" t="s">
        <v>100</v>
      </c>
      <c r="C43" s="115" t="s">
        <v>103</v>
      </c>
      <c r="D43" s="225"/>
      <c r="E43" s="360"/>
      <c r="F43" s="360"/>
      <c r="G43" s="467">
        <f t="shared" si="3"/>
        <v>0</v>
      </c>
      <c r="H43" s="468"/>
      <c r="I43" s="346"/>
      <c r="J43" s="478"/>
      <c r="K43" s="479"/>
      <c r="L43" s="480"/>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row>
    <row r="44" spans="1:46" ht="18.75" x14ac:dyDescent="0.35">
      <c r="A44" s="18"/>
      <c r="B44" s="46" t="s">
        <v>158</v>
      </c>
      <c r="C44" s="115" t="s">
        <v>150</v>
      </c>
      <c r="D44" s="225"/>
      <c r="E44" s="360"/>
      <c r="F44" s="360"/>
      <c r="G44" s="467">
        <f t="shared" si="3"/>
        <v>0</v>
      </c>
      <c r="H44" s="468"/>
      <c r="I44" s="346"/>
      <c r="J44" s="478"/>
      <c r="K44" s="479"/>
      <c r="L44" s="480"/>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row>
    <row r="45" spans="1:46" ht="18.75" x14ac:dyDescent="0.35">
      <c r="A45" s="18"/>
      <c r="B45" s="46" t="s">
        <v>159</v>
      </c>
      <c r="C45" s="115" t="s">
        <v>150</v>
      </c>
      <c r="D45" s="225"/>
      <c r="E45" s="360"/>
      <c r="F45" s="360"/>
      <c r="G45" s="467">
        <f t="shared" si="3"/>
        <v>0</v>
      </c>
      <c r="H45" s="468"/>
      <c r="I45" s="346"/>
      <c r="J45" s="478"/>
      <c r="K45" s="479"/>
      <c r="L45" s="480"/>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row>
    <row r="46" spans="1:46" ht="18.75" x14ac:dyDescent="0.35">
      <c r="A46" s="18"/>
      <c r="B46" s="46" t="s">
        <v>205</v>
      </c>
      <c r="C46" s="116" t="s">
        <v>152</v>
      </c>
      <c r="D46" s="225"/>
      <c r="E46" s="199"/>
      <c r="F46" s="199"/>
      <c r="G46" s="467">
        <f t="shared" si="3"/>
        <v>0</v>
      </c>
      <c r="H46" s="468"/>
      <c r="I46" s="199"/>
      <c r="J46" s="478"/>
      <c r="K46" s="479"/>
      <c r="L46" s="480"/>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row>
    <row r="47" spans="1:46" ht="16.5" thickBot="1" x14ac:dyDescent="0.35">
      <c r="A47" s="18"/>
      <c r="B47" s="47" t="s">
        <v>145</v>
      </c>
      <c r="C47" s="348"/>
      <c r="D47" s="362"/>
      <c r="E47" s="362"/>
      <c r="F47" s="362"/>
      <c r="G47" s="470">
        <f t="shared" si="3"/>
        <v>0</v>
      </c>
      <c r="H47" s="471"/>
      <c r="I47" s="348"/>
      <c r="J47" s="485"/>
      <c r="K47" s="501"/>
      <c r="L47" s="502"/>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row>
    <row r="48" spans="1:46" ht="6" customHeight="1"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row>
    <row r="49" spans="1:46" ht="15.75" x14ac:dyDescent="0.3">
      <c r="A49" s="18"/>
      <c r="B49" s="50" t="s">
        <v>151</v>
      </c>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row>
    <row r="50" spans="1:46" ht="3" customHeight="1" thickBot="1" x14ac:dyDescent="0.3">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row>
    <row r="51" spans="1:46" ht="15.75" x14ac:dyDescent="0.3">
      <c r="A51" s="18"/>
      <c r="B51" s="143" t="s">
        <v>155</v>
      </c>
      <c r="C51" s="148"/>
      <c r="D51" s="157" t="s">
        <v>84</v>
      </c>
      <c r="E51" s="157" t="s">
        <v>57</v>
      </c>
      <c r="F51" s="157" t="s">
        <v>58</v>
      </c>
      <c r="G51" s="157" t="s">
        <v>15</v>
      </c>
      <c r="H51" s="157"/>
      <c r="I51" s="157" t="str">
        <f>D51</f>
        <v>Sveby</v>
      </c>
      <c r="J51" s="157" t="str">
        <f>E51</f>
        <v xml:space="preserve">Beräknad </v>
      </c>
      <c r="K51" s="157" t="str">
        <f>F51</f>
        <v>Uppmätt/</v>
      </c>
      <c r="L51" s="157" t="str">
        <f>G51</f>
        <v>Korrigering</v>
      </c>
      <c r="M51" s="493" t="s">
        <v>3</v>
      </c>
      <c r="N51" s="494"/>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row>
    <row r="52" spans="1:46" ht="15.75" x14ac:dyDescent="0.3">
      <c r="A52" s="18"/>
      <c r="B52" s="144" t="s">
        <v>242</v>
      </c>
      <c r="C52" s="147"/>
      <c r="D52" s="158"/>
      <c r="E52" s="158"/>
      <c r="F52" s="158" t="s">
        <v>59</v>
      </c>
      <c r="G52" s="158" t="s">
        <v>156</v>
      </c>
      <c r="H52" s="158"/>
      <c r="I52" s="158"/>
      <c r="J52" s="158"/>
      <c r="K52" s="158" t="str">
        <f>F52</f>
        <v>beräknad</v>
      </c>
      <c r="L52" s="158" t="str">
        <f>G52</f>
        <v>resultat</v>
      </c>
      <c r="M52" s="495"/>
      <c r="N52" s="496"/>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row>
    <row r="53" spans="1:46" ht="17.25" thickBot="1" x14ac:dyDescent="0.35">
      <c r="A53" s="18"/>
      <c r="B53" s="145"/>
      <c r="C53" s="149"/>
      <c r="D53" s="33" t="s">
        <v>77</v>
      </c>
      <c r="E53" s="33" t="s">
        <v>77</v>
      </c>
      <c r="F53" s="33" t="s">
        <v>77</v>
      </c>
      <c r="G53" s="33" t="s">
        <v>77</v>
      </c>
      <c r="H53" s="100"/>
      <c r="I53" s="33" t="s">
        <v>249</v>
      </c>
      <c r="J53" s="33" t="s">
        <v>249</v>
      </c>
      <c r="K53" s="33" t="s">
        <v>248</v>
      </c>
      <c r="L53" s="33" t="s">
        <v>248</v>
      </c>
      <c r="M53" s="497"/>
      <c r="N53" s="49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row>
    <row r="54" spans="1:46" ht="15.75" x14ac:dyDescent="0.3">
      <c r="A54" s="18"/>
      <c r="B54" s="150"/>
      <c r="C54" s="151" t="s">
        <v>52</v>
      </c>
      <c r="D54" s="357"/>
      <c r="E54" s="357"/>
      <c r="F54" s="357"/>
      <c r="G54" s="152">
        <f t="shared" ref="G54:G59" si="4">E54-F54</f>
        <v>0</v>
      </c>
      <c r="H54" s="155"/>
      <c r="I54" s="268">
        <f>D54/'Försättsblad-börja här'!$F$23</f>
        <v>0</v>
      </c>
      <c r="J54" s="268">
        <f>E54/'Försättsblad-börja här'!$F$23</f>
        <v>0</v>
      </c>
      <c r="K54" s="268">
        <f>F54/'Försättsblad-börja här'!$F$23</f>
        <v>0</v>
      </c>
      <c r="L54" s="268">
        <f>G54/'Försättsblad-börja här'!$F$23</f>
        <v>0</v>
      </c>
      <c r="M54" s="499"/>
      <c r="N54" s="500"/>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row>
    <row r="55" spans="1:46" ht="15.75" x14ac:dyDescent="0.3">
      <c r="A55" s="18"/>
      <c r="B55" s="153"/>
      <c r="C55" s="146" t="s">
        <v>12</v>
      </c>
      <c r="D55" s="360"/>
      <c r="E55" s="360"/>
      <c r="F55" s="360"/>
      <c r="G55" s="114">
        <f t="shared" si="4"/>
        <v>0</v>
      </c>
      <c r="H55" s="137"/>
      <c r="I55" s="269">
        <f>D55/'Försättsblad-börja här'!$F$23</f>
        <v>0</v>
      </c>
      <c r="J55" s="269">
        <f>E55/'Försättsblad-börja här'!$F$23</f>
        <v>0</v>
      </c>
      <c r="K55" s="269">
        <f>F55/'Försättsblad-börja här'!$F$23</f>
        <v>0</v>
      </c>
      <c r="L55" s="269">
        <f>G55/'Försättsblad-börja här'!$F$23</f>
        <v>0</v>
      </c>
      <c r="M55" s="478"/>
      <c r="N55" s="484"/>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row>
    <row r="56" spans="1:46" ht="15.75" x14ac:dyDescent="0.3">
      <c r="A56" s="18"/>
      <c r="B56" s="153"/>
      <c r="C56" s="146" t="s">
        <v>157</v>
      </c>
      <c r="D56" s="360"/>
      <c r="E56" s="360"/>
      <c r="F56" s="360"/>
      <c r="G56" s="114">
        <f t="shared" si="4"/>
        <v>0</v>
      </c>
      <c r="H56" s="137"/>
      <c r="I56" s="269">
        <f>D56/'Försättsblad-börja här'!$F$23</f>
        <v>0</v>
      </c>
      <c r="J56" s="269">
        <f>E56/'Försättsblad-börja här'!$F$23</f>
        <v>0</v>
      </c>
      <c r="K56" s="269">
        <f>F56/'Försättsblad-börja här'!$F$23</f>
        <v>0</v>
      </c>
      <c r="L56" s="269">
        <f>G56/'Försättsblad-börja här'!$F$23</f>
        <v>0</v>
      </c>
      <c r="M56" s="478"/>
      <c r="N56" s="484"/>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row>
    <row r="57" spans="1:46" ht="15.75" x14ac:dyDescent="0.3">
      <c r="A57" s="18"/>
      <c r="B57" s="153"/>
      <c r="C57" s="146" t="s">
        <v>176</v>
      </c>
      <c r="D57" s="360"/>
      <c r="E57" s="360"/>
      <c r="F57" s="360"/>
      <c r="G57" s="114">
        <f t="shared" si="4"/>
        <v>0</v>
      </c>
      <c r="H57" s="137"/>
      <c r="I57" s="269">
        <f>D57/'Försättsblad-börja här'!$F$23</f>
        <v>0</v>
      </c>
      <c r="J57" s="269">
        <f>E57/'Försättsblad-börja här'!$F$23</f>
        <v>0</v>
      </c>
      <c r="K57" s="269">
        <f>F57/'Försättsblad-börja här'!$F$23</f>
        <v>0</v>
      </c>
      <c r="L57" s="269">
        <f>G57/'Försättsblad-börja här'!$F$23</f>
        <v>0</v>
      </c>
      <c r="M57" s="478"/>
      <c r="N57" s="484"/>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row>
    <row r="58" spans="1:46" ht="15.75" x14ac:dyDescent="0.3">
      <c r="A58" s="18"/>
      <c r="B58" s="153"/>
      <c r="C58" s="146" t="s">
        <v>123</v>
      </c>
      <c r="D58" s="360"/>
      <c r="E58" s="360"/>
      <c r="F58" s="360"/>
      <c r="G58" s="114">
        <f t="shared" si="4"/>
        <v>0</v>
      </c>
      <c r="H58" s="137"/>
      <c r="I58" s="269">
        <f>D58/'Försättsblad-börja här'!$F$23</f>
        <v>0</v>
      </c>
      <c r="J58" s="269">
        <f>E58/'Försättsblad-börja här'!$F$23</f>
        <v>0</v>
      </c>
      <c r="K58" s="269">
        <f>F58/'Försättsblad-börja här'!$F$23</f>
        <v>0</v>
      </c>
      <c r="L58" s="269">
        <f>G58/'Försättsblad-börja här'!$F$23</f>
        <v>0</v>
      </c>
      <c r="M58" s="478"/>
      <c r="N58" s="484"/>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row>
    <row r="59" spans="1:46" ht="16.5" thickBot="1" x14ac:dyDescent="0.35">
      <c r="A59" s="18"/>
      <c r="B59" s="154"/>
      <c r="C59" s="184" t="s">
        <v>205</v>
      </c>
      <c r="D59" s="362"/>
      <c r="E59" s="362"/>
      <c r="F59" s="362"/>
      <c r="G59" s="117">
        <f t="shared" si="4"/>
        <v>0</v>
      </c>
      <c r="H59" s="156"/>
      <c r="I59" s="270">
        <f>D59/'Försättsblad-börja här'!$F$23</f>
        <v>0</v>
      </c>
      <c r="J59" s="270">
        <f>E59/'Försättsblad-börja här'!$F$23</f>
        <v>0</v>
      </c>
      <c r="K59" s="270">
        <f>F59/'Försättsblad-börja här'!$F$23</f>
        <v>0</v>
      </c>
      <c r="L59" s="270">
        <f>G59/'Försättsblad-börja här'!$F$23</f>
        <v>0</v>
      </c>
      <c r="M59" s="485"/>
      <c r="N59" s="486"/>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row>
    <row r="60" spans="1:46" ht="15.75" customHeight="1"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row>
    <row r="61" spans="1:46" ht="19.5" x14ac:dyDescent="0.35">
      <c r="A61" s="18"/>
      <c r="B61" s="82" t="s">
        <v>93</v>
      </c>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row>
    <row r="62" spans="1:46" ht="15.75" x14ac:dyDescent="0.3">
      <c r="A62" s="18"/>
      <c r="B62" s="50" t="s">
        <v>147</v>
      </c>
      <c r="C62" s="39"/>
      <c r="D62" s="39"/>
      <c r="E62" s="39"/>
      <c r="F62" s="39"/>
      <c r="G62" s="39"/>
      <c r="H62" s="39"/>
      <c r="I62" s="39"/>
      <c r="J62" s="39"/>
      <c r="K62" s="39"/>
      <c r="L62" s="39"/>
      <c r="M62" s="18"/>
      <c r="N62" s="39"/>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row>
    <row r="63" spans="1:46" ht="2.25" customHeight="1" thickBot="1" x14ac:dyDescent="0.35">
      <c r="A63" s="18"/>
      <c r="B63" s="39"/>
      <c r="C63" s="39"/>
      <c r="D63" s="39"/>
      <c r="E63" s="39"/>
      <c r="F63" s="39"/>
      <c r="G63" s="39"/>
      <c r="H63" s="39"/>
      <c r="I63" s="39"/>
      <c r="J63" s="39"/>
      <c r="K63" s="39"/>
      <c r="L63" s="39"/>
      <c r="M63" s="18"/>
      <c r="N63" s="39"/>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row>
    <row r="64" spans="1:46" ht="15.75" x14ac:dyDescent="0.3">
      <c r="A64" s="18"/>
      <c r="B64" s="40" t="s">
        <v>154</v>
      </c>
      <c r="C64" s="157"/>
      <c r="D64" s="32" t="s">
        <v>84</v>
      </c>
      <c r="E64" s="32" t="s">
        <v>8</v>
      </c>
      <c r="F64" s="32" t="s">
        <v>104</v>
      </c>
      <c r="G64" s="433" t="s">
        <v>105</v>
      </c>
      <c r="H64" s="472"/>
      <c r="I64" s="32" t="s">
        <v>15</v>
      </c>
      <c r="J64" s="487" t="s">
        <v>3</v>
      </c>
      <c r="K64" s="488"/>
      <c r="L64" s="489"/>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row>
    <row r="65" spans="1:46" ht="16.5" thickBot="1" x14ac:dyDescent="0.35">
      <c r="A65" s="18"/>
      <c r="B65" s="41"/>
      <c r="C65" s="33" t="s">
        <v>101</v>
      </c>
      <c r="D65" s="33" t="s">
        <v>241</v>
      </c>
      <c r="E65" s="33" t="s">
        <v>241</v>
      </c>
      <c r="F65" s="33" t="s">
        <v>241</v>
      </c>
      <c r="G65" s="473" t="s">
        <v>241</v>
      </c>
      <c r="H65" s="474"/>
      <c r="I65" s="33" t="s">
        <v>106</v>
      </c>
      <c r="J65" s="490"/>
      <c r="K65" s="491"/>
      <c r="L65" s="492"/>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row>
    <row r="66" spans="1:46" ht="18.75" x14ac:dyDescent="0.35">
      <c r="A66" s="18"/>
      <c r="B66" s="46" t="s">
        <v>12</v>
      </c>
      <c r="C66" s="115" t="s">
        <v>146</v>
      </c>
      <c r="D66" s="366"/>
      <c r="E66" s="361"/>
      <c r="F66" s="361"/>
      <c r="G66" s="475">
        <f t="shared" ref="G66:G75" si="5">E66-F66</f>
        <v>0</v>
      </c>
      <c r="H66" s="476"/>
      <c r="I66" s="347"/>
      <c r="J66" s="481"/>
      <c r="K66" s="482"/>
      <c r="L66" s="483"/>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row>
    <row r="67" spans="1:46" ht="15.75" x14ac:dyDescent="0.3">
      <c r="A67" s="18"/>
      <c r="B67" s="46" t="s">
        <v>148</v>
      </c>
      <c r="C67" s="115" t="s">
        <v>102</v>
      </c>
      <c r="D67" s="225"/>
      <c r="E67" s="360"/>
      <c r="F67" s="360"/>
      <c r="G67" s="467">
        <f t="shared" si="5"/>
        <v>0</v>
      </c>
      <c r="H67" s="468"/>
      <c r="I67" s="346"/>
      <c r="J67" s="478"/>
      <c r="K67" s="479"/>
      <c r="L67" s="480"/>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row>
    <row r="68" spans="1:46" ht="15.75" x14ac:dyDescent="0.3">
      <c r="A68" s="18"/>
      <c r="B68" s="46" t="s">
        <v>149</v>
      </c>
      <c r="C68" s="115" t="s">
        <v>102</v>
      </c>
      <c r="D68" s="225"/>
      <c r="E68" s="360"/>
      <c r="F68" s="360"/>
      <c r="G68" s="467">
        <f t="shared" si="5"/>
        <v>0</v>
      </c>
      <c r="H68" s="468"/>
      <c r="I68" s="346"/>
      <c r="J68" s="478"/>
      <c r="K68" s="479"/>
      <c r="L68" s="480"/>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row>
    <row r="69" spans="1:46" ht="18.75" x14ac:dyDescent="0.35">
      <c r="A69" s="18"/>
      <c r="B69" s="46" t="s">
        <v>107</v>
      </c>
      <c r="C69" s="115" t="s">
        <v>146</v>
      </c>
      <c r="D69" s="225"/>
      <c r="E69" s="360"/>
      <c r="F69" s="360"/>
      <c r="G69" s="467">
        <f t="shared" si="5"/>
        <v>0</v>
      </c>
      <c r="H69" s="468"/>
      <c r="I69" s="346"/>
      <c r="J69" s="478"/>
      <c r="K69" s="479"/>
      <c r="L69" s="480"/>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row>
    <row r="70" spans="1:46" ht="15.75" x14ac:dyDescent="0.3">
      <c r="A70" s="18"/>
      <c r="B70" s="46" t="s">
        <v>99</v>
      </c>
      <c r="C70" s="115" t="s">
        <v>103</v>
      </c>
      <c r="D70" s="360"/>
      <c r="E70" s="360"/>
      <c r="F70" s="360"/>
      <c r="G70" s="467">
        <f t="shared" si="5"/>
        <v>0</v>
      </c>
      <c r="H70" s="468"/>
      <c r="I70" s="346"/>
      <c r="J70" s="478"/>
      <c r="K70" s="479"/>
      <c r="L70" s="480"/>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row>
    <row r="71" spans="1:46" ht="15.75" x14ac:dyDescent="0.3">
      <c r="A71" s="18"/>
      <c r="B71" s="46" t="s">
        <v>100</v>
      </c>
      <c r="C71" s="115" t="s">
        <v>103</v>
      </c>
      <c r="D71" s="360"/>
      <c r="E71" s="360"/>
      <c r="F71" s="360"/>
      <c r="G71" s="467">
        <f t="shared" si="5"/>
        <v>0</v>
      </c>
      <c r="H71" s="468"/>
      <c r="I71" s="346"/>
      <c r="J71" s="478"/>
      <c r="K71" s="479"/>
      <c r="L71" s="480"/>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row>
    <row r="72" spans="1:46" ht="18.75" x14ac:dyDescent="0.35">
      <c r="A72" s="18"/>
      <c r="B72" s="46" t="s">
        <v>158</v>
      </c>
      <c r="C72" s="115" t="s">
        <v>150</v>
      </c>
      <c r="D72" s="360"/>
      <c r="E72" s="360"/>
      <c r="F72" s="360"/>
      <c r="G72" s="467">
        <f t="shared" si="5"/>
        <v>0</v>
      </c>
      <c r="H72" s="468"/>
      <c r="I72" s="346"/>
      <c r="J72" s="478"/>
      <c r="K72" s="479"/>
      <c r="L72" s="480"/>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row>
    <row r="73" spans="1:46" ht="18.75" x14ac:dyDescent="0.35">
      <c r="A73" s="18"/>
      <c r="B73" s="46" t="s">
        <v>159</v>
      </c>
      <c r="C73" s="115" t="s">
        <v>150</v>
      </c>
      <c r="D73" s="360"/>
      <c r="E73" s="360"/>
      <c r="F73" s="360"/>
      <c r="G73" s="467">
        <f t="shared" si="5"/>
        <v>0</v>
      </c>
      <c r="H73" s="468"/>
      <c r="I73" s="346"/>
      <c r="J73" s="478"/>
      <c r="K73" s="479"/>
      <c r="L73" s="480"/>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row>
    <row r="74" spans="1:46" ht="18.75" x14ac:dyDescent="0.35">
      <c r="A74" s="18"/>
      <c r="B74" s="46" t="s">
        <v>205</v>
      </c>
      <c r="C74" s="116" t="s">
        <v>152</v>
      </c>
      <c r="D74" s="199"/>
      <c r="E74" s="199"/>
      <c r="F74" s="199"/>
      <c r="G74" s="467">
        <f t="shared" si="5"/>
        <v>0</v>
      </c>
      <c r="H74" s="468"/>
      <c r="I74" s="199"/>
      <c r="J74" s="478"/>
      <c r="K74" s="479"/>
      <c r="L74" s="480"/>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row>
    <row r="75" spans="1:46" ht="16.5" thickBot="1" x14ac:dyDescent="0.35">
      <c r="A75" s="18"/>
      <c r="B75" s="47" t="s">
        <v>145</v>
      </c>
      <c r="C75" s="196"/>
      <c r="D75" s="362"/>
      <c r="E75" s="362"/>
      <c r="F75" s="362"/>
      <c r="G75" s="470">
        <f t="shared" si="5"/>
        <v>0</v>
      </c>
      <c r="H75" s="471"/>
      <c r="I75" s="348"/>
      <c r="J75" s="485"/>
      <c r="K75" s="501"/>
      <c r="L75" s="502"/>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row>
    <row r="76" spans="1:46" ht="6" customHeight="1"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row>
    <row r="77" spans="1:46" ht="15.75" x14ac:dyDescent="0.3">
      <c r="A77" s="18"/>
      <c r="B77" s="50" t="s">
        <v>151</v>
      </c>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row>
    <row r="78" spans="1:46" ht="3" customHeight="1" thickBot="1" x14ac:dyDescent="0.3">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row>
    <row r="79" spans="1:46" ht="15.75" x14ac:dyDescent="0.3">
      <c r="A79" s="18"/>
      <c r="B79" s="143" t="s">
        <v>155</v>
      </c>
      <c r="C79" s="148"/>
      <c r="D79" s="157" t="s">
        <v>84</v>
      </c>
      <c r="E79" s="157" t="s">
        <v>57</v>
      </c>
      <c r="F79" s="157" t="s">
        <v>58</v>
      </c>
      <c r="G79" s="157" t="s">
        <v>15</v>
      </c>
      <c r="H79" s="157"/>
      <c r="I79" s="157" t="str">
        <f>D79</f>
        <v>Sveby</v>
      </c>
      <c r="J79" s="157" t="str">
        <f>E79</f>
        <v xml:space="preserve">Beräknad </v>
      </c>
      <c r="K79" s="157" t="str">
        <f>F79</f>
        <v>Uppmätt/</v>
      </c>
      <c r="L79" s="157" t="str">
        <f>G79</f>
        <v>Korrigering</v>
      </c>
      <c r="M79" s="493" t="s">
        <v>3</v>
      </c>
      <c r="N79" s="494"/>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row>
    <row r="80" spans="1:46" ht="15.75" x14ac:dyDescent="0.3">
      <c r="A80" s="18"/>
      <c r="B80" s="144" t="s">
        <v>242</v>
      </c>
      <c r="C80" s="147"/>
      <c r="D80" s="158"/>
      <c r="E80" s="158"/>
      <c r="F80" s="158" t="s">
        <v>59</v>
      </c>
      <c r="G80" s="158" t="s">
        <v>156</v>
      </c>
      <c r="H80" s="158"/>
      <c r="I80" s="158"/>
      <c r="J80" s="158"/>
      <c r="K80" s="158" t="str">
        <f>F80</f>
        <v>beräknad</v>
      </c>
      <c r="L80" s="158" t="str">
        <f>G80</f>
        <v>resultat</v>
      </c>
      <c r="M80" s="495"/>
      <c r="N80" s="496"/>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row>
    <row r="81" spans="1:46" ht="17.25" thickBot="1" x14ac:dyDescent="0.35">
      <c r="A81" s="18"/>
      <c r="B81" s="145"/>
      <c r="C81" s="149"/>
      <c r="D81" s="33" t="s">
        <v>77</v>
      </c>
      <c r="E81" s="33" t="s">
        <v>77</v>
      </c>
      <c r="F81" s="33" t="s">
        <v>77</v>
      </c>
      <c r="G81" s="33" t="s">
        <v>77</v>
      </c>
      <c r="H81" s="100"/>
      <c r="I81" s="33" t="s">
        <v>249</v>
      </c>
      <c r="J81" s="33" t="s">
        <v>249</v>
      </c>
      <c r="K81" s="33" t="s">
        <v>248</v>
      </c>
      <c r="L81" s="33" t="s">
        <v>248</v>
      </c>
      <c r="M81" s="497"/>
      <c r="N81" s="49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row>
    <row r="82" spans="1:46" ht="15.75" x14ac:dyDescent="0.3">
      <c r="A82" s="18"/>
      <c r="B82" s="150"/>
      <c r="C82" s="151" t="s">
        <v>52</v>
      </c>
      <c r="D82" s="357"/>
      <c r="E82" s="357"/>
      <c r="F82" s="357"/>
      <c r="G82" s="152">
        <f t="shared" ref="G82:G87" si="6">E82-F82</f>
        <v>0</v>
      </c>
      <c r="H82" s="155"/>
      <c r="I82" s="268">
        <f>D82/'Försättsblad-börja här'!$F$23</f>
        <v>0</v>
      </c>
      <c r="J82" s="268">
        <f>E82/'Försättsblad-börja här'!$F$23</f>
        <v>0</v>
      </c>
      <c r="K82" s="268">
        <f>F82/'Försättsblad-börja här'!$F$23</f>
        <v>0</v>
      </c>
      <c r="L82" s="268">
        <f>G82/'Försättsblad-börja här'!$F$23</f>
        <v>0</v>
      </c>
      <c r="M82" s="499"/>
      <c r="N82" s="500"/>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row>
    <row r="83" spans="1:46" ht="15.75" x14ac:dyDescent="0.3">
      <c r="A83" s="18"/>
      <c r="B83" s="153"/>
      <c r="C83" s="146" t="s">
        <v>12</v>
      </c>
      <c r="D83" s="360"/>
      <c r="E83" s="360"/>
      <c r="F83" s="360"/>
      <c r="G83" s="114">
        <f t="shared" si="6"/>
        <v>0</v>
      </c>
      <c r="H83" s="137"/>
      <c r="I83" s="269">
        <f>D83/'Försättsblad-börja här'!$F$23</f>
        <v>0</v>
      </c>
      <c r="J83" s="269">
        <f>E83/'Försättsblad-börja här'!$F$23</f>
        <v>0</v>
      </c>
      <c r="K83" s="269">
        <f>F83/'Försättsblad-börja här'!$F$23</f>
        <v>0</v>
      </c>
      <c r="L83" s="269">
        <f>G83/'Försättsblad-börja här'!$F$23</f>
        <v>0</v>
      </c>
      <c r="M83" s="478"/>
      <c r="N83" s="484"/>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row>
    <row r="84" spans="1:46" ht="15.75" x14ac:dyDescent="0.3">
      <c r="A84" s="18"/>
      <c r="B84" s="153"/>
      <c r="C84" s="146" t="s">
        <v>157</v>
      </c>
      <c r="D84" s="360"/>
      <c r="E84" s="360"/>
      <c r="F84" s="360"/>
      <c r="G84" s="114">
        <f t="shared" si="6"/>
        <v>0</v>
      </c>
      <c r="H84" s="137"/>
      <c r="I84" s="269">
        <f>D84/'Försättsblad-börja här'!$F$23</f>
        <v>0</v>
      </c>
      <c r="J84" s="269">
        <f>E84/'Försättsblad-börja här'!$F$23</f>
        <v>0</v>
      </c>
      <c r="K84" s="269">
        <f>F84/'Försättsblad-börja här'!$F$23</f>
        <v>0</v>
      </c>
      <c r="L84" s="269">
        <f>G84/'Försättsblad-börja här'!$F$23</f>
        <v>0</v>
      </c>
      <c r="M84" s="478"/>
      <c r="N84" s="484"/>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row>
    <row r="85" spans="1:46" ht="15.75" x14ac:dyDescent="0.3">
      <c r="A85" s="18"/>
      <c r="B85" s="153"/>
      <c r="C85" s="146" t="s">
        <v>176</v>
      </c>
      <c r="D85" s="360"/>
      <c r="E85" s="360"/>
      <c r="F85" s="360"/>
      <c r="G85" s="114">
        <f t="shared" si="6"/>
        <v>0</v>
      </c>
      <c r="H85" s="137"/>
      <c r="I85" s="269">
        <f>D85/'Försättsblad-börja här'!$F$23</f>
        <v>0</v>
      </c>
      <c r="J85" s="269">
        <f>E85/'Försättsblad-börja här'!$F$23</f>
        <v>0</v>
      </c>
      <c r="K85" s="269">
        <f>F85/'Försättsblad-börja här'!$F$23</f>
        <v>0</v>
      </c>
      <c r="L85" s="269">
        <f>G85/'Försättsblad-börja här'!$F$23</f>
        <v>0</v>
      </c>
      <c r="M85" s="478"/>
      <c r="N85" s="484"/>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row>
    <row r="86" spans="1:46" ht="15.75" x14ac:dyDescent="0.3">
      <c r="A86" s="18"/>
      <c r="B86" s="153"/>
      <c r="C86" s="146" t="s">
        <v>123</v>
      </c>
      <c r="D86" s="360"/>
      <c r="E86" s="360"/>
      <c r="F86" s="360"/>
      <c r="G86" s="114">
        <f t="shared" si="6"/>
        <v>0</v>
      </c>
      <c r="H86" s="137"/>
      <c r="I86" s="269">
        <f>D86/'Försättsblad-börja här'!$F$23</f>
        <v>0</v>
      </c>
      <c r="J86" s="269">
        <f>E86/'Försättsblad-börja här'!$F$23</f>
        <v>0</v>
      </c>
      <c r="K86" s="269">
        <f>F86/'Försättsblad-börja här'!$F$23</f>
        <v>0</v>
      </c>
      <c r="L86" s="269">
        <f>G86/'Försättsblad-börja här'!$F$23</f>
        <v>0</v>
      </c>
      <c r="M86" s="478"/>
      <c r="N86" s="484"/>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row>
    <row r="87" spans="1:46" ht="16.5" thickBot="1" x14ac:dyDescent="0.35">
      <c r="A87" s="18"/>
      <c r="B87" s="154"/>
      <c r="C87" s="184" t="s">
        <v>205</v>
      </c>
      <c r="D87" s="362"/>
      <c r="E87" s="362"/>
      <c r="F87" s="362"/>
      <c r="G87" s="117">
        <f t="shared" si="6"/>
        <v>0</v>
      </c>
      <c r="H87" s="156"/>
      <c r="I87" s="270">
        <f>D87/'Försättsblad-börja här'!$F$23</f>
        <v>0</v>
      </c>
      <c r="J87" s="270">
        <f>E87/'Försättsblad-börja här'!$F$23</f>
        <v>0</v>
      </c>
      <c r="K87" s="270">
        <f>F87/'Försättsblad-börja här'!$F$23</f>
        <v>0</v>
      </c>
      <c r="L87" s="270">
        <f>G87/'Försättsblad-börja här'!$F$23</f>
        <v>0</v>
      </c>
      <c r="M87" s="395"/>
      <c r="N87" s="477"/>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row>
    <row r="88" spans="1:46" ht="9" customHeight="1"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row>
    <row r="89" spans="1:46"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row>
    <row r="90" spans="1:46"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row>
    <row r="91" spans="1:46"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row>
    <row r="92" spans="1:46"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row>
    <row r="93" spans="1:46"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row>
    <row r="94" spans="1:46"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row>
    <row r="95" spans="1:46"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row>
    <row r="96" spans="1:46"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row>
    <row r="97" spans="1:46"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row>
    <row r="98" spans="1:46"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row>
    <row r="99" spans="1:46"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row>
    <row r="100" spans="1:46"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row>
    <row r="101" spans="1:46"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row>
    <row r="102" spans="1:46"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row>
    <row r="103" spans="1:46"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row>
    <row r="104" spans="1:46"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row>
    <row r="105" spans="1:46"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row>
    <row r="106" spans="1:46"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row>
    <row r="107" spans="1:46"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row>
    <row r="108" spans="1:46"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row>
    <row r="109" spans="1:46"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row>
    <row r="110" spans="1:46"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row>
    <row r="111" spans="1:46"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row>
    <row r="112" spans="1:46"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row>
    <row r="113" spans="1:46"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row>
    <row r="114" spans="1:46"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row>
    <row r="115" spans="1:46"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row>
    <row r="116" spans="1:46"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row>
    <row r="117" spans="1:46"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row>
    <row r="118" spans="1:46"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row>
    <row r="119" spans="1:46"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row>
    <row r="120" spans="1:46"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row>
    <row r="121" spans="1:46"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row>
    <row r="122" spans="1:46"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row>
    <row r="123" spans="1:46"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row>
    <row r="124" spans="1:46"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row>
    <row r="125" spans="1:46"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row>
    <row r="126" spans="1:46"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row>
    <row r="127" spans="1:46"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row>
    <row r="128" spans="1:46"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row>
    <row r="129" spans="1:46"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row>
    <row r="130" spans="1:46"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row>
    <row r="131" spans="1:46"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row>
    <row r="132" spans="1:46"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row>
    <row r="133" spans="1:46"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row>
    <row r="134" spans="1:46"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row>
    <row r="135" spans="1:46"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row>
    <row r="136" spans="1:46"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row>
    <row r="137" spans="1:46"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row>
    <row r="138" spans="1:46"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row>
    <row r="139" spans="1:46"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row>
    <row r="140" spans="1:46"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row>
    <row r="141" spans="1:46"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row>
    <row r="142" spans="1:46"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row>
    <row r="143" spans="1:46"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row>
    <row r="144" spans="1:46"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row>
    <row r="145" spans="1:46"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row>
    <row r="146" spans="1:46"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row>
    <row r="147" spans="1:46"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row>
    <row r="148" spans="1:46"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row>
    <row r="149" spans="1:46"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row>
    <row r="150" spans="1:46"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row>
    <row r="151" spans="1:46"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row>
    <row r="152" spans="1:46"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row>
    <row r="153" spans="1:46"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row>
    <row r="154" spans="1:46"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row>
    <row r="155" spans="1:46"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row>
    <row r="156" spans="1:46"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row>
    <row r="157" spans="1:46"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row>
    <row r="158" spans="1:46"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row>
    <row r="159" spans="1:46"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row>
    <row r="160" spans="1:46"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row>
    <row r="161" spans="1:46"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row>
    <row r="162" spans="1:46"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row>
    <row r="163" spans="1:46"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row>
    <row r="164" spans="1:46"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row>
    <row r="165" spans="1:46"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row>
    <row r="166" spans="1:46"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row>
    <row r="167" spans="1:46"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row>
    <row r="168" spans="1:46"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row>
    <row r="169" spans="1:46"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row>
    <row r="170" spans="1:46"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row>
    <row r="171" spans="1:46"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row>
    <row r="172" spans="1:46"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row>
    <row r="173" spans="1:46"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row>
    <row r="174" spans="1:46"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row>
    <row r="175" spans="1:46"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row>
    <row r="176" spans="1:46"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row>
    <row r="177" spans="1:46"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row>
    <row r="178" spans="1:46"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row>
  </sheetData>
  <sheetProtection password="D01A" sheet="1" objects="1" scenarios="1"/>
  <mergeCells count="100">
    <mergeCell ref="M83:N83"/>
    <mergeCell ref="M84:N84"/>
    <mergeCell ref="G72:H72"/>
    <mergeCell ref="J72:L72"/>
    <mergeCell ref="G73:H73"/>
    <mergeCell ref="J73:L73"/>
    <mergeCell ref="G74:H74"/>
    <mergeCell ref="J71:L71"/>
    <mergeCell ref="G75:H75"/>
    <mergeCell ref="J75:L75"/>
    <mergeCell ref="M59:N59"/>
    <mergeCell ref="M85:N85"/>
    <mergeCell ref="M86:N86"/>
    <mergeCell ref="M79:N79"/>
    <mergeCell ref="M80:N80"/>
    <mergeCell ref="M81:N81"/>
    <mergeCell ref="M82:N82"/>
    <mergeCell ref="G67:H67"/>
    <mergeCell ref="J67:L67"/>
    <mergeCell ref="G68:H68"/>
    <mergeCell ref="J68:L68"/>
    <mergeCell ref="J74:L74"/>
    <mergeCell ref="G69:H69"/>
    <mergeCell ref="J69:L69"/>
    <mergeCell ref="G70:H70"/>
    <mergeCell ref="J70:L70"/>
    <mergeCell ref="G71:H71"/>
    <mergeCell ref="G64:H64"/>
    <mergeCell ref="J64:L64"/>
    <mergeCell ref="G65:H65"/>
    <mergeCell ref="J65:L65"/>
    <mergeCell ref="G66:H66"/>
    <mergeCell ref="J66:L66"/>
    <mergeCell ref="M53:N53"/>
    <mergeCell ref="M54:N54"/>
    <mergeCell ref="M55:N55"/>
    <mergeCell ref="M56:N56"/>
    <mergeCell ref="M57:N57"/>
    <mergeCell ref="M58:N58"/>
    <mergeCell ref="G46:H46"/>
    <mergeCell ref="J46:L46"/>
    <mergeCell ref="G47:H47"/>
    <mergeCell ref="J47:L47"/>
    <mergeCell ref="M51:N51"/>
    <mergeCell ref="M52:N52"/>
    <mergeCell ref="G43:H43"/>
    <mergeCell ref="J43:L43"/>
    <mergeCell ref="G44:H44"/>
    <mergeCell ref="J44:L44"/>
    <mergeCell ref="G45:H45"/>
    <mergeCell ref="J45:L45"/>
    <mergeCell ref="G40:H40"/>
    <mergeCell ref="J40:L40"/>
    <mergeCell ref="G39:H39"/>
    <mergeCell ref="G41:H41"/>
    <mergeCell ref="J41:L41"/>
    <mergeCell ref="G42:H42"/>
    <mergeCell ref="J42:L42"/>
    <mergeCell ref="J16:L16"/>
    <mergeCell ref="J17:L17"/>
    <mergeCell ref="J18:L18"/>
    <mergeCell ref="J19:L19"/>
    <mergeCell ref="J15:L15"/>
    <mergeCell ref="J14:L14"/>
    <mergeCell ref="J8:L8"/>
    <mergeCell ref="J9:L9"/>
    <mergeCell ref="J10:L10"/>
    <mergeCell ref="J11:L11"/>
    <mergeCell ref="J12:L12"/>
    <mergeCell ref="J13:L13"/>
    <mergeCell ref="M31:N31"/>
    <mergeCell ref="J36:L36"/>
    <mergeCell ref="J37:L37"/>
    <mergeCell ref="M23:N23"/>
    <mergeCell ref="M24:N24"/>
    <mergeCell ref="M25:N25"/>
    <mergeCell ref="M26:N26"/>
    <mergeCell ref="M27:N27"/>
    <mergeCell ref="M28:N28"/>
    <mergeCell ref="M29:N29"/>
    <mergeCell ref="G12:H12"/>
    <mergeCell ref="G15:H15"/>
    <mergeCell ref="G18:H18"/>
    <mergeCell ref="G36:H36"/>
    <mergeCell ref="G37:H37"/>
    <mergeCell ref="M87:N87"/>
    <mergeCell ref="J39:L39"/>
    <mergeCell ref="G38:H38"/>
    <mergeCell ref="J38:L38"/>
    <mergeCell ref="M30:N30"/>
    <mergeCell ref="G14:H14"/>
    <mergeCell ref="G16:H16"/>
    <mergeCell ref="G17:H17"/>
    <mergeCell ref="E4:G4"/>
    <mergeCell ref="G19:H19"/>
    <mergeCell ref="G8:H8"/>
    <mergeCell ref="G9:H9"/>
    <mergeCell ref="G10:H10"/>
    <mergeCell ref="G11:H11"/>
    <mergeCell ref="G13:H13"/>
  </mergeCells>
  <pageMargins left="0.70866141732283472" right="0.70866141732283472" top="0.35433070866141736" bottom="0.43307086614173229" header="0.23622047244094491" footer="0.31496062992125984"/>
  <pageSetup paperSize="9" scale="46"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140"/>
  <sheetViews>
    <sheetView zoomScale="80" zoomScaleNormal="80" workbookViewId="0">
      <selection activeCell="W39" sqref="W39"/>
    </sheetView>
  </sheetViews>
  <sheetFormatPr defaultRowHeight="15" x14ac:dyDescent="0.25"/>
  <cols>
    <col min="1" max="1" width="1.42578125" customWidth="1"/>
    <col min="2" max="2" width="17.140625" customWidth="1"/>
    <col min="3" max="6" width="14" customWidth="1"/>
    <col min="7" max="7" width="18.7109375" customWidth="1"/>
    <col min="8" max="8" width="20.28515625" customWidth="1"/>
    <col min="9" max="9" width="13.28515625" customWidth="1"/>
    <col min="10" max="10" width="0.7109375" customWidth="1"/>
    <col min="11" max="12" width="14" customWidth="1"/>
    <col min="13" max="14" width="14.140625" customWidth="1"/>
    <col min="15" max="15" width="20.42578125" customWidth="1"/>
    <col min="16" max="16" width="14.140625" customWidth="1"/>
    <col min="17" max="17" width="1.42578125" customWidth="1"/>
    <col min="18" max="18" width="20" customWidth="1"/>
  </cols>
  <sheetData>
    <row r="1" spans="1:60" ht="8.25" customHeight="1"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row>
    <row r="2" spans="1:60" ht="21" x14ac:dyDescent="0.35">
      <c r="A2" s="18"/>
      <c r="B2" s="18"/>
      <c r="C2" s="18"/>
      <c r="D2" s="102" t="s">
        <v>256</v>
      </c>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row>
    <row r="3" spans="1:60" ht="15.75" customHeight="1" x14ac:dyDescent="0.35">
      <c r="A3" s="18"/>
      <c r="B3" s="18"/>
      <c r="C3" s="18"/>
      <c r="D3" s="102"/>
      <c r="E3" s="18"/>
      <c r="F3" s="18"/>
      <c r="G3" s="18"/>
      <c r="H3" s="18"/>
      <c r="I3" s="18"/>
      <c r="J3" s="18"/>
      <c r="K3" s="18"/>
      <c r="L3" s="18"/>
      <c r="M3" s="18"/>
      <c r="N3" s="44" t="s">
        <v>70</v>
      </c>
      <c r="O3" s="45">
        <f>'Försättsblad-börja här'!G8</f>
        <v>0</v>
      </c>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row>
    <row r="4" spans="1:60" ht="3" customHeight="1" x14ac:dyDescent="0.3">
      <c r="A4" s="18"/>
      <c r="B4" s="18"/>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row>
    <row r="5" spans="1:60" ht="15.75" x14ac:dyDescent="0.3">
      <c r="A5" s="18"/>
      <c r="B5" s="18"/>
      <c r="C5" s="18"/>
      <c r="D5" s="44" t="s">
        <v>68</v>
      </c>
      <c r="E5" s="503">
        <f>'Försättsblad-börja här'!C6</f>
        <v>0</v>
      </c>
      <c r="F5" s="504"/>
      <c r="G5" s="504"/>
      <c r="H5" s="505"/>
      <c r="I5" s="39"/>
      <c r="J5" s="39"/>
      <c r="K5" s="39"/>
      <c r="L5" s="39"/>
      <c r="M5" s="39"/>
      <c r="N5" s="44" t="s">
        <v>250</v>
      </c>
      <c r="O5" s="19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row>
    <row r="6" spans="1:60" ht="3" customHeight="1" x14ac:dyDescent="0.3">
      <c r="A6" s="18"/>
      <c r="B6" s="18"/>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row>
    <row r="7" spans="1:60" ht="15.75" x14ac:dyDescent="0.3">
      <c r="A7" s="18"/>
      <c r="B7" s="18"/>
      <c r="C7" s="18"/>
      <c r="D7" s="44" t="s">
        <v>74</v>
      </c>
      <c r="E7" s="370"/>
      <c r="F7" s="39"/>
      <c r="G7" s="39"/>
      <c r="H7" s="39"/>
      <c r="I7" s="39"/>
      <c r="J7" s="39"/>
      <c r="K7" s="39"/>
      <c r="L7" s="39"/>
      <c r="M7" s="39"/>
      <c r="N7" s="44" t="s">
        <v>253</v>
      </c>
      <c r="O7" s="220"/>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row>
    <row r="8" spans="1:60" ht="15.75" customHeight="1" thickBot="1" x14ac:dyDescent="0.35">
      <c r="A8" s="18"/>
      <c r="B8" s="18"/>
      <c r="C8" s="18"/>
      <c r="D8" s="44"/>
      <c r="E8" s="53"/>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row>
    <row r="9" spans="1:60" ht="15.75" customHeight="1" thickBot="1" x14ac:dyDescent="0.35">
      <c r="A9" s="18"/>
      <c r="B9" s="286" t="s">
        <v>171</v>
      </c>
      <c r="C9" s="287"/>
      <c r="D9" s="288">
        <f>'Mätvärden el'!D8</f>
        <v>0</v>
      </c>
      <c r="E9" s="287"/>
      <c r="F9" s="289"/>
      <c r="G9" s="289"/>
      <c r="H9" s="289"/>
      <c r="I9" s="287"/>
      <c r="J9" s="289"/>
      <c r="K9" s="288">
        <f t="shared" ref="K9:M10" si="0">C9</f>
        <v>0</v>
      </c>
      <c r="L9" s="288">
        <f t="shared" si="0"/>
        <v>0</v>
      </c>
      <c r="M9" s="288">
        <f t="shared" si="0"/>
        <v>0</v>
      </c>
      <c r="N9" s="289"/>
      <c r="O9" s="289"/>
      <c r="P9" s="359">
        <f>I9</f>
        <v>0</v>
      </c>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row>
    <row r="10" spans="1:60" ht="33" customHeight="1" x14ac:dyDescent="0.25">
      <c r="A10" s="18"/>
      <c r="B10" s="290"/>
      <c r="C10" s="105" t="s">
        <v>76</v>
      </c>
      <c r="D10" s="105" t="s">
        <v>183</v>
      </c>
      <c r="E10" s="105" t="s">
        <v>166</v>
      </c>
      <c r="F10" s="105" t="s">
        <v>52</v>
      </c>
      <c r="G10" s="105" t="s">
        <v>254</v>
      </c>
      <c r="H10" s="105" t="s">
        <v>251</v>
      </c>
      <c r="I10" s="105" t="s">
        <v>184</v>
      </c>
      <c r="J10" s="105"/>
      <c r="K10" s="105" t="str">
        <f t="shared" si="0"/>
        <v>Köpt värme</v>
      </c>
      <c r="L10" s="105" t="str">
        <f t="shared" si="0"/>
        <v>Köpt elvärme</v>
      </c>
      <c r="M10" s="105" t="str">
        <f t="shared" si="0"/>
        <v>Tappvarm-vatten</v>
      </c>
      <c r="N10" s="105" t="str">
        <f>F10</f>
        <v>Uppvärmning</v>
      </c>
      <c r="O10" s="105" t="str">
        <f>H10</f>
        <v>Normalårskorrigerad uppvärmning</v>
      </c>
      <c r="P10" s="291" t="str">
        <f>I10</f>
        <v>Solvärme</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row>
    <row r="11" spans="1:60" ht="19.5" thickBot="1" x14ac:dyDescent="0.4">
      <c r="A11" s="18"/>
      <c r="B11" s="292" t="s">
        <v>75</v>
      </c>
      <c r="C11" s="100" t="s">
        <v>77</v>
      </c>
      <c r="D11" s="100" t="s">
        <v>77</v>
      </c>
      <c r="E11" s="100" t="s">
        <v>77</v>
      </c>
      <c r="F11" s="100" t="s">
        <v>77</v>
      </c>
      <c r="G11" s="285"/>
      <c r="H11" s="100" t="s">
        <v>77</v>
      </c>
      <c r="I11" s="100" t="s">
        <v>77</v>
      </c>
      <c r="J11" s="100"/>
      <c r="K11" s="100" t="s">
        <v>118</v>
      </c>
      <c r="L11" s="100" t="s">
        <v>118</v>
      </c>
      <c r="M11" s="100" t="s">
        <v>118</v>
      </c>
      <c r="N11" s="100" t="s">
        <v>118</v>
      </c>
      <c r="O11" s="100" t="s">
        <v>118</v>
      </c>
      <c r="P11" s="101" t="s">
        <v>118</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row>
    <row r="12" spans="1:60" ht="15.75" x14ac:dyDescent="0.3">
      <c r="A12" s="18"/>
      <c r="B12" s="294">
        <v>1</v>
      </c>
      <c r="C12" s="202"/>
      <c r="D12" s="295">
        <f>'Mätvärden el'!D11</f>
        <v>0</v>
      </c>
      <c r="E12" s="202"/>
      <c r="F12" s="295">
        <f>C12+D12-E12</f>
        <v>0</v>
      </c>
      <c r="G12" s="202"/>
      <c r="H12" s="371">
        <f>IF(G12=0,0,F12/G12)</f>
        <v>0</v>
      </c>
      <c r="I12" s="202"/>
      <c r="J12" s="296"/>
      <c r="K12" s="293">
        <f>C12/'Försättsblad-börja här'!$F$23</f>
        <v>0</v>
      </c>
      <c r="L12" s="293">
        <f>D12/'Försättsblad-börja här'!$F$23</f>
        <v>0</v>
      </c>
      <c r="M12" s="293">
        <f>E12/'Försättsblad-börja här'!$F$23</f>
        <v>0</v>
      </c>
      <c r="N12" s="293">
        <f>F12/'Försättsblad-börja här'!$F$23</f>
        <v>0</v>
      </c>
      <c r="O12" s="293">
        <f>H12/'Försättsblad-börja här'!$F$23</f>
        <v>0</v>
      </c>
      <c r="P12" s="297">
        <f>I12/'Försättsblad-börja här'!$F$23</f>
        <v>0</v>
      </c>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row>
    <row r="13" spans="1:60" ht="15.75" x14ac:dyDescent="0.3">
      <c r="A13" s="18"/>
      <c r="B13" s="98">
        <v>2</v>
      </c>
      <c r="C13" s="198"/>
      <c r="D13" s="99">
        <f>'Mätvärden el'!D12</f>
        <v>0</v>
      </c>
      <c r="E13" s="198"/>
      <c r="F13" s="99">
        <f t="shared" ref="F13:F23" si="1">C13+D13-E13</f>
        <v>0</v>
      </c>
      <c r="G13" s="197"/>
      <c r="H13" s="371">
        <f t="shared" ref="H13:H50" si="2">IF(G13=0,0,F13/G13)</f>
        <v>0</v>
      </c>
      <c r="I13" s="197"/>
      <c r="J13" s="131"/>
      <c r="K13" s="231">
        <f>C13/'Försättsblad-börja här'!$F$23</f>
        <v>0</v>
      </c>
      <c r="L13" s="231">
        <f>D13/'Försättsblad-börja här'!$F$23</f>
        <v>0</v>
      </c>
      <c r="M13" s="231">
        <f>E13/'Försättsblad-börja här'!$F$23</f>
        <v>0</v>
      </c>
      <c r="N13" s="231">
        <f>F13/'Försättsblad-börja här'!$F$23</f>
        <v>0</v>
      </c>
      <c r="O13" s="231">
        <f>H13/'Försättsblad-börja här'!$F$23</f>
        <v>0</v>
      </c>
      <c r="P13" s="298">
        <f>I13/'Försättsblad-börja här'!$F$23</f>
        <v>0</v>
      </c>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row>
    <row r="14" spans="1:60" ht="15.75" x14ac:dyDescent="0.3">
      <c r="A14" s="18"/>
      <c r="B14" s="98">
        <v>3</v>
      </c>
      <c r="C14" s="198"/>
      <c r="D14" s="99">
        <f>'Mätvärden el'!D13</f>
        <v>0</v>
      </c>
      <c r="E14" s="198"/>
      <c r="F14" s="99">
        <f t="shared" si="1"/>
        <v>0</v>
      </c>
      <c r="G14" s="197"/>
      <c r="H14" s="371">
        <f t="shared" si="2"/>
        <v>0</v>
      </c>
      <c r="I14" s="197"/>
      <c r="J14" s="131"/>
      <c r="K14" s="231">
        <f>C14/'Försättsblad-börja här'!$F$23</f>
        <v>0</v>
      </c>
      <c r="L14" s="231">
        <f>D14/'Försättsblad-börja här'!$F$23</f>
        <v>0</v>
      </c>
      <c r="M14" s="231">
        <f>E14/'Försättsblad-börja här'!$F$23</f>
        <v>0</v>
      </c>
      <c r="N14" s="231">
        <f>F14/'Försättsblad-börja här'!$F$23</f>
        <v>0</v>
      </c>
      <c r="O14" s="231">
        <f>H14/'Försättsblad-börja här'!$F$23</f>
        <v>0</v>
      </c>
      <c r="P14" s="298">
        <f>I14/'Försättsblad-börja här'!$F$23</f>
        <v>0</v>
      </c>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row>
    <row r="15" spans="1:60" ht="15.75" x14ac:dyDescent="0.3">
      <c r="A15" s="18"/>
      <c r="B15" s="98">
        <v>4</v>
      </c>
      <c r="C15" s="198"/>
      <c r="D15" s="99">
        <f>'Mätvärden el'!D14</f>
        <v>0</v>
      </c>
      <c r="E15" s="198"/>
      <c r="F15" s="99">
        <f t="shared" si="1"/>
        <v>0</v>
      </c>
      <c r="G15" s="197"/>
      <c r="H15" s="371">
        <f t="shared" si="2"/>
        <v>0</v>
      </c>
      <c r="I15" s="197"/>
      <c r="J15" s="131"/>
      <c r="K15" s="231">
        <f>C15/'Försättsblad-börja här'!$F$23</f>
        <v>0</v>
      </c>
      <c r="L15" s="231">
        <f>D15/'Försättsblad-börja här'!$F$23</f>
        <v>0</v>
      </c>
      <c r="M15" s="231">
        <f>E15/'Försättsblad-börja här'!$F$23</f>
        <v>0</v>
      </c>
      <c r="N15" s="231">
        <f>F15/'Försättsblad-börja här'!$F$23</f>
        <v>0</v>
      </c>
      <c r="O15" s="231">
        <f>H15/'Försättsblad-börja här'!$F$23</f>
        <v>0</v>
      </c>
      <c r="P15" s="298">
        <f>I15/'Försättsblad-börja här'!$F$23</f>
        <v>0</v>
      </c>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row>
    <row r="16" spans="1:60" ht="15.75" x14ac:dyDescent="0.3">
      <c r="A16" s="18"/>
      <c r="B16" s="98">
        <v>5</v>
      </c>
      <c r="C16" s="198"/>
      <c r="D16" s="99">
        <f>'Mätvärden el'!D15</f>
        <v>0</v>
      </c>
      <c r="E16" s="198"/>
      <c r="F16" s="99">
        <f t="shared" si="1"/>
        <v>0</v>
      </c>
      <c r="G16" s="197"/>
      <c r="H16" s="371">
        <f t="shared" si="2"/>
        <v>0</v>
      </c>
      <c r="I16" s="197"/>
      <c r="J16" s="131"/>
      <c r="K16" s="231">
        <f>C16/'Försättsblad-börja här'!$F$23</f>
        <v>0</v>
      </c>
      <c r="L16" s="231">
        <f>D16/'Försättsblad-börja här'!$F$23</f>
        <v>0</v>
      </c>
      <c r="M16" s="231">
        <f>E16/'Försättsblad-börja här'!$F$23</f>
        <v>0</v>
      </c>
      <c r="N16" s="231">
        <f>F16/'Försättsblad-börja här'!$F$23</f>
        <v>0</v>
      </c>
      <c r="O16" s="231">
        <f>H16/'Försättsblad-börja här'!$F$23</f>
        <v>0</v>
      </c>
      <c r="P16" s="298">
        <f>I16/'Försättsblad-börja här'!$F$23</f>
        <v>0</v>
      </c>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row>
    <row r="17" spans="1:60" ht="15.75" x14ac:dyDescent="0.3">
      <c r="A17" s="18"/>
      <c r="B17" s="98">
        <v>6</v>
      </c>
      <c r="C17" s="198"/>
      <c r="D17" s="99">
        <f>'Mätvärden el'!D16</f>
        <v>0</v>
      </c>
      <c r="E17" s="198"/>
      <c r="F17" s="99">
        <f t="shared" si="1"/>
        <v>0</v>
      </c>
      <c r="G17" s="197"/>
      <c r="H17" s="371">
        <f t="shared" si="2"/>
        <v>0</v>
      </c>
      <c r="I17" s="197"/>
      <c r="J17" s="131"/>
      <c r="K17" s="231">
        <f>C17/'Försättsblad-börja här'!$F$23</f>
        <v>0</v>
      </c>
      <c r="L17" s="231">
        <f>D17/'Försättsblad-börja här'!$F$23</f>
        <v>0</v>
      </c>
      <c r="M17" s="231">
        <f>E17/'Försättsblad-börja här'!$F$23</f>
        <v>0</v>
      </c>
      <c r="N17" s="231">
        <f>F17/'Försättsblad-börja här'!$F$23</f>
        <v>0</v>
      </c>
      <c r="O17" s="231">
        <f>H17/'Försättsblad-börja här'!$F$23</f>
        <v>0</v>
      </c>
      <c r="P17" s="298">
        <f>I17/'Försättsblad-börja här'!$F$23</f>
        <v>0</v>
      </c>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row>
    <row r="18" spans="1:60" ht="15.75" x14ac:dyDescent="0.3">
      <c r="A18" s="18"/>
      <c r="B18" s="98">
        <v>7</v>
      </c>
      <c r="C18" s="198"/>
      <c r="D18" s="99">
        <f>'Mätvärden el'!D17</f>
        <v>0</v>
      </c>
      <c r="E18" s="198"/>
      <c r="F18" s="99">
        <f t="shared" si="1"/>
        <v>0</v>
      </c>
      <c r="G18" s="197"/>
      <c r="H18" s="371">
        <f t="shared" si="2"/>
        <v>0</v>
      </c>
      <c r="I18" s="197"/>
      <c r="J18" s="131"/>
      <c r="K18" s="231">
        <f>C18/'Försättsblad-börja här'!$F$23</f>
        <v>0</v>
      </c>
      <c r="L18" s="231">
        <f>D18/'Försättsblad-börja här'!$F$23</f>
        <v>0</v>
      </c>
      <c r="M18" s="231">
        <f>E18/'Försättsblad-börja här'!$F$23</f>
        <v>0</v>
      </c>
      <c r="N18" s="231">
        <f>F18/'Försättsblad-börja här'!$F$23</f>
        <v>0</v>
      </c>
      <c r="O18" s="231">
        <f>H18/'Försättsblad-börja här'!$F$23</f>
        <v>0</v>
      </c>
      <c r="P18" s="298">
        <f>I18/'Försättsblad-börja här'!$F$23</f>
        <v>0</v>
      </c>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row>
    <row r="19" spans="1:60" ht="15.75" x14ac:dyDescent="0.3">
      <c r="A19" s="18"/>
      <c r="B19" s="98">
        <v>8</v>
      </c>
      <c r="C19" s="198"/>
      <c r="D19" s="99">
        <f>'Mätvärden el'!D18</f>
        <v>0</v>
      </c>
      <c r="E19" s="198"/>
      <c r="F19" s="99">
        <f t="shared" si="1"/>
        <v>0</v>
      </c>
      <c r="G19" s="197"/>
      <c r="H19" s="371">
        <f t="shared" si="2"/>
        <v>0</v>
      </c>
      <c r="I19" s="197"/>
      <c r="J19" s="131"/>
      <c r="K19" s="231">
        <f>C19/'Försättsblad-börja här'!$F$23</f>
        <v>0</v>
      </c>
      <c r="L19" s="231">
        <f>D19/'Försättsblad-börja här'!$F$23</f>
        <v>0</v>
      </c>
      <c r="M19" s="231">
        <f>E19/'Försättsblad-börja här'!$F$23</f>
        <v>0</v>
      </c>
      <c r="N19" s="231">
        <f>F19/'Försättsblad-börja här'!$F$23</f>
        <v>0</v>
      </c>
      <c r="O19" s="231">
        <f>H19/'Försättsblad-börja här'!$F$23</f>
        <v>0</v>
      </c>
      <c r="P19" s="298">
        <f>I19/'Försättsblad-börja här'!$F$23</f>
        <v>0</v>
      </c>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row>
    <row r="20" spans="1:60" ht="15.75" x14ac:dyDescent="0.3">
      <c r="A20" s="18"/>
      <c r="B20" s="98">
        <v>9</v>
      </c>
      <c r="C20" s="198"/>
      <c r="D20" s="99">
        <f>'Mätvärden el'!D19</f>
        <v>0</v>
      </c>
      <c r="E20" s="198"/>
      <c r="F20" s="99">
        <f t="shared" si="1"/>
        <v>0</v>
      </c>
      <c r="G20" s="197"/>
      <c r="H20" s="371">
        <f t="shared" si="2"/>
        <v>0</v>
      </c>
      <c r="I20" s="197"/>
      <c r="J20" s="131"/>
      <c r="K20" s="231">
        <f>C20/'Försättsblad-börja här'!$F$23</f>
        <v>0</v>
      </c>
      <c r="L20" s="231">
        <f>D20/'Försättsblad-börja här'!$F$23</f>
        <v>0</v>
      </c>
      <c r="M20" s="231">
        <f>E20/'Försättsblad-börja här'!$F$23</f>
        <v>0</v>
      </c>
      <c r="N20" s="231">
        <f>F20/'Försättsblad-börja här'!$F$23</f>
        <v>0</v>
      </c>
      <c r="O20" s="231">
        <f>H20/'Försättsblad-börja här'!$F$23</f>
        <v>0</v>
      </c>
      <c r="P20" s="298">
        <f>I20/'Försättsblad-börja här'!$F$23</f>
        <v>0</v>
      </c>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row>
    <row r="21" spans="1:60" ht="15.75" x14ac:dyDescent="0.3">
      <c r="A21" s="18"/>
      <c r="B21" s="98">
        <v>10</v>
      </c>
      <c r="C21" s="198"/>
      <c r="D21" s="99">
        <f>'Mätvärden el'!D20</f>
        <v>0</v>
      </c>
      <c r="E21" s="198"/>
      <c r="F21" s="99">
        <f t="shared" si="1"/>
        <v>0</v>
      </c>
      <c r="G21" s="197"/>
      <c r="H21" s="371">
        <f t="shared" si="2"/>
        <v>0</v>
      </c>
      <c r="I21" s="197"/>
      <c r="J21" s="131"/>
      <c r="K21" s="231">
        <f>C21/'Försättsblad-börja här'!$F$23</f>
        <v>0</v>
      </c>
      <c r="L21" s="231">
        <f>D21/'Försättsblad-börja här'!$F$23</f>
        <v>0</v>
      </c>
      <c r="M21" s="231">
        <f>E21/'Försättsblad-börja här'!$F$23</f>
        <v>0</v>
      </c>
      <c r="N21" s="231">
        <f>F21/'Försättsblad-börja här'!$F$23</f>
        <v>0</v>
      </c>
      <c r="O21" s="231">
        <f>H21/'Försättsblad-börja här'!$F$23</f>
        <v>0</v>
      </c>
      <c r="P21" s="298">
        <f>I21/'Försättsblad-börja här'!$F$23</f>
        <v>0</v>
      </c>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row>
    <row r="22" spans="1:60" ht="15.75" x14ac:dyDescent="0.3">
      <c r="A22" s="18"/>
      <c r="B22" s="98">
        <v>11</v>
      </c>
      <c r="C22" s="198"/>
      <c r="D22" s="99">
        <f>'Mätvärden el'!D21</f>
        <v>0</v>
      </c>
      <c r="E22" s="198"/>
      <c r="F22" s="99">
        <f t="shared" si="1"/>
        <v>0</v>
      </c>
      <c r="G22" s="197"/>
      <c r="H22" s="371">
        <f t="shared" si="2"/>
        <v>0</v>
      </c>
      <c r="I22" s="197"/>
      <c r="J22" s="131"/>
      <c r="K22" s="231">
        <f>C22/'Försättsblad-börja här'!$F$23</f>
        <v>0</v>
      </c>
      <c r="L22" s="231">
        <f>D22/'Försättsblad-börja här'!$F$23</f>
        <v>0</v>
      </c>
      <c r="M22" s="231">
        <f>E22/'Försättsblad-börja här'!$F$23</f>
        <v>0</v>
      </c>
      <c r="N22" s="231">
        <f>F22/'Försättsblad-börja här'!$F$23</f>
        <v>0</v>
      </c>
      <c r="O22" s="231">
        <f>H22/'Försättsblad-börja här'!$F$23</f>
        <v>0</v>
      </c>
      <c r="P22" s="298">
        <f>I22/'Försättsblad-börja här'!$F$23</f>
        <v>0</v>
      </c>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row>
    <row r="23" spans="1:60" ht="16.5" thickBot="1" x14ac:dyDescent="0.35">
      <c r="A23" s="18"/>
      <c r="B23" s="299">
        <v>12</v>
      </c>
      <c r="C23" s="201"/>
      <c r="D23" s="113">
        <f>'Mätvärden el'!D22</f>
        <v>0</v>
      </c>
      <c r="E23" s="201"/>
      <c r="F23" s="300">
        <f t="shared" si="1"/>
        <v>0</v>
      </c>
      <c r="G23" s="281"/>
      <c r="H23" s="373">
        <f t="shared" si="2"/>
        <v>0</v>
      </c>
      <c r="I23" s="281"/>
      <c r="J23" s="165"/>
      <c r="K23" s="301">
        <f>C23/'Försättsblad-börja här'!$F$23</f>
        <v>0</v>
      </c>
      <c r="L23" s="301">
        <f>D23/'Försättsblad-börja här'!$F$23</f>
        <v>0</v>
      </c>
      <c r="M23" s="301">
        <f>E23/'Försättsblad-börja här'!$F$23</f>
        <v>0</v>
      </c>
      <c r="N23" s="301">
        <f>F23/'Försättsblad-börja här'!$F$23</f>
        <v>0</v>
      </c>
      <c r="O23" s="301">
        <f>H23/'Försättsblad-börja här'!$F$23</f>
        <v>0</v>
      </c>
      <c r="P23" s="302">
        <f>I23/'Försättsblad-börja här'!$F$23</f>
        <v>0</v>
      </c>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row>
    <row r="24" spans="1:60" ht="16.5" thickBot="1" x14ac:dyDescent="0.35">
      <c r="A24" s="18"/>
      <c r="B24" s="97" t="s">
        <v>71</v>
      </c>
      <c r="C24" s="330">
        <f>SUM(C12:C23)</f>
        <v>0</v>
      </c>
      <c r="D24" s="221">
        <f>'Mätvärden el'!D23</f>
        <v>0</v>
      </c>
      <c r="E24" s="330">
        <f>SUM(E12:E23)</f>
        <v>0</v>
      </c>
      <c r="F24" s="57">
        <f>SUM(C24+D24-E24)</f>
        <v>0</v>
      </c>
      <c r="G24" s="330"/>
      <c r="H24" s="374">
        <f t="shared" si="2"/>
        <v>0</v>
      </c>
      <c r="I24" s="330">
        <f>SUM(I12:I23)</f>
        <v>0</v>
      </c>
      <c r="J24" s="103"/>
      <c r="K24" s="274">
        <f>C24/'Försättsblad-börja här'!$F$23</f>
        <v>0</v>
      </c>
      <c r="L24" s="274">
        <f>D24/'Försättsblad-börja här'!$F$23</f>
        <v>0</v>
      </c>
      <c r="M24" s="274">
        <f>E24/'Försättsblad-börja här'!$F$23</f>
        <v>0</v>
      </c>
      <c r="N24" s="274">
        <f>F24/'Försättsblad-börja här'!$F$23</f>
        <v>0</v>
      </c>
      <c r="O24" s="274">
        <f>H24/'Försättsblad-börja här'!$F$23</f>
        <v>0</v>
      </c>
      <c r="P24" s="303">
        <f>I24/'Försättsblad-börja här'!$F$23</f>
        <v>0</v>
      </c>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row>
    <row r="25" spans="1:60" ht="15.75" x14ac:dyDescent="0.3">
      <c r="A25" s="18"/>
      <c r="B25" s="294">
        <v>13</v>
      </c>
      <c r="C25" s="202"/>
      <c r="D25" s="295">
        <f>'Mätvärden el'!D24</f>
        <v>0</v>
      </c>
      <c r="E25" s="202"/>
      <c r="F25" s="295">
        <f>C25+D25-E25</f>
        <v>0</v>
      </c>
      <c r="G25" s="202"/>
      <c r="H25" s="372">
        <f t="shared" si="2"/>
        <v>0</v>
      </c>
      <c r="I25" s="202"/>
      <c r="J25" s="296"/>
      <c r="K25" s="293">
        <f>C25/'Försättsblad-börja här'!$F$23</f>
        <v>0</v>
      </c>
      <c r="L25" s="293">
        <f>D25/'Försättsblad-börja här'!$F$23</f>
        <v>0</v>
      </c>
      <c r="M25" s="293">
        <f>E25/'Försättsblad-börja här'!$F$23</f>
        <v>0</v>
      </c>
      <c r="N25" s="293">
        <f>F25/'Försättsblad-börja här'!$F$23</f>
        <v>0</v>
      </c>
      <c r="O25" s="293">
        <f>H25/'Försättsblad-börja här'!$F$23</f>
        <v>0</v>
      </c>
      <c r="P25" s="297">
        <f>I25/'Försättsblad-börja här'!$F$23</f>
        <v>0</v>
      </c>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row>
    <row r="26" spans="1:60" ht="15.75" x14ac:dyDescent="0.3">
      <c r="A26" s="18"/>
      <c r="B26" s="98">
        <v>14</v>
      </c>
      <c r="C26" s="198"/>
      <c r="D26" s="99">
        <f>'Mätvärden el'!D25</f>
        <v>0</v>
      </c>
      <c r="E26" s="198"/>
      <c r="F26" s="99">
        <f t="shared" ref="F26:F36" si="3">C26+D26-E26</f>
        <v>0</v>
      </c>
      <c r="G26" s="197"/>
      <c r="H26" s="371">
        <f t="shared" si="2"/>
        <v>0</v>
      </c>
      <c r="I26" s="197"/>
      <c r="J26" s="131"/>
      <c r="K26" s="231">
        <f>C26/'Försättsblad-börja här'!$F$23</f>
        <v>0</v>
      </c>
      <c r="L26" s="231">
        <f>D26/'Försättsblad-börja här'!$F$23</f>
        <v>0</v>
      </c>
      <c r="M26" s="231">
        <f>E26/'Försättsblad-börja här'!$F$23</f>
        <v>0</v>
      </c>
      <c r="N26" s="231">
        <f>F26/'Försättsblad-börja här'!$F$23</f>
        <v>0</v>
      </c>
      <c r="O26" s="231">
        <f>H26/'Försättsblad-börja här'!$F$23</f>
        <v>0</v>
      </c>
      <c r="P26" s="298">
        <f>I26/'Försättsblad-börja här'!$F$23</f>
        <v>0</v>
      </c>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row>
    <row r="27" spans="1:60" ht="15.75" x14ac:dyDescent="0.3">
      <c r="A27" s="18"/>
      <c r="B27" s="98">
        <v>15</v>
      </c>
      <c r="C27" s="198"/>
      <c r="D27" s="99">
        <f>'Mätvärden el'!D26</f>
        <v>0</v>
      </c>
      <c r="E27" s="198"/>
      <c r="F27" s="99">
        <f t="shared" si="3"/>
        <v>0</v>
      </c>
      <c r="G27" s="197"/>
      <c r="H27" s="371">
        <f t="shared" si="2"/>
        <v>0</v>
      </c>
      <c r="I27" s="197"/>
      <c r="J27" s="131"/>
      <c r="K27" s="231">
        <f>C27/'Försättsblad-börja här'!$F$23</f>
        <v>0</v>
      </c>
      <c r="L27" s="231">
        <f>D27/'Försättsblad-börja här'!$F$23</f>
        <v>0</v>
      </c>
      <c r="M27" s="231">
        <f>E27/'Försättsblad-börja här'!$F$23</f>
        <v>0</v>
      </c>
      <c r="N27" s="231">
        <f>F27/'Försättsblad-börja här'!$F$23</f>
        <v>0</v>
      </c>
      <c r="O27" s="231">
        <f>H27/'Försättsblad-börja här'!$F$23</f>
        <v>0</v>
      </c>
      <c r="P27" s="298">
        <f>I27/'Försättsblad-börja här'!$F$23</f>
        <v>0</v>
      </c>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row>
    <row r="28" spans="1:60" ht="15.75" x14ac:dyDescent="0.3">
      <c r="A28" s="18"/>
      <c r="B28" s="98">
        <v>16</v>
      </c>
      <c r="C28" s="198"/>
      <c r="D28" s="99">
        <f>'Mätvärden el'!D27</f>
        <v>0</v>
      </c>
      <c r="E28" s="198"/>
      <c r="F28" s="99">
        <f t="shared" si="3"/>
        <v>0</v>
      </c>
      <c r="G28" s="197"/>
      <c r="H28" s="371">
        <f t="shared" si="2"/>
        <v>0</v>
      </c>
      <c r="I28" s="197"/>
      <c r="J28" s="131"/>
      <c r="K28" s="231">
        <f>C28/'Försättsblad-börja här'!$F$23</f>
        <v>0</v>
      </c>
      <c r="L28" s="231">
        <f>D28/'Försättsblad-börja här'!$F$23</f>
        <v>0</v>
      </c>
      <c r="M28" s="231">
        <f>E28/'Försättsblad-börja här'!$F$23</f>
        <v>0</v>
      </c>
      <c r="N28" s="231">
        <f>F28/'Försättsblad-börja här'!$F$23</f>
        <v>0</v>
      </c>
      <c r="O28" s="231">
        <f>H28/'Försättsblad-börja här'!$F$23</f>
        <v>0</v>
      </c>
      <c r="P28" s="298">
        <f>I28/'Försättsblad-börja här'!$F$23</f>
        <v>0</v>
      </c>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row>
    <row r="29" spans="1:60" ht="15.75" x14ac:dyDescent="0.3">
      <c r="A29" s="18"/>
      <c r="B29" s="98">
        <v>17</v>
      </c>
      <c r="C29" s="198"/>
      <c r="D29" s="99">
        <f>'Mätvärden el'!D28</f>
        <v>0</v>
      </c>
      <c r="E29" s="198"/>
      <c r="F29" s="99">
        <f t="shared" si="3"/>
        <v>0</v>
      </c>
      <c r="G29" s="197"/>
      <c r="H29" s="371">
        <f t="shared" si="2"/>
        <v>0</v>
      </c>
      <c r="I29" s="197"/>
      <c r="J29" s="131"/>
      <c r="K29" s="231">
        <f>C29/'Försättsblad-börja här'!$F$23</f>
        <v>0</v>
      </c>
      <c r="L29" s="231">
        <f>D29/'Försättsblad-börja här'!$F$23</f>
        <v>0</v>
      </c>
      <c r="M29" s="231">
        <f>E29/'Försättsblad-börja här'!$F$23</f>
        <v>0</v>
      </c>
      <c r="N29" s="231">
        <f>F29/'Försättsblad-börja här'!$F$23</f>
        <v>0</v>
      </c>
      <c r="O29" s="231">
        <f>H29/'Försättsblad-börja här'!$F$23</f>
        <v>0</v>
      </c>
      <c r="P29" s="298">
        <f>I29/'Försättsblad-börja här'!$F$23</f>
        <v>0</v>
      </c>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row>
    <row r="30" spans="1:60" ht="15.75" x14ac:dyDescent="0.3">
      <c r="A30" s="18"/>
      <c r="B30" s="98">
        <v>18</v>
      </c>
      <c r="C30" s="198"/>
      <c r="D30" s="99">
        <f>'Mätvärden el'!D29</f>
        <v>0</v>
      </c>
      <c r="E30" s="198"/>
      <c r="F30" s="99">
        <f t="shared" si="3"/>
        <v>0</v>
      </c>
      <c r="G30" s="197"/>
      <c r="H30" s="371">
        <f t="shared" si="2"/>
        <v>0</v>
      </c>
      <c r="I30" s="197"/>
      <c r="J30" s="131"/>
      <c r="K30" s="231">
        <f>C30/'Försättsblad-börja här'!$F$23</f>
        <v>0</v>
      </c>
      <c r="L30" s="231">
        <f>D30/'Försättsblad-börja här'!$F$23</f>
        <v>0</v>
      </c>
      <c r="M30" s="231">
        <f>E30/'Försättsblad-börja här'!$F$23</f>
        <v>0</v>
      </c>
      <c r="N30" s="231">
        <f>F30/'Försättsblad-börja här'!$F$23</f>
        <v>0</v>
      </c>
      <c r="O30" s="231">
        <f>H30/'Försättsblad-börja här'!$F$23</f>
        <v>0</v>
      </c>
      <c r="P30" s="298">
        <f>I30/'Försättsblad-börja här'!$F$23</f>
        <v>0</v>
      </c>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row>
    <row r="31" spans="1:60" ht="15.75" x14ac:dyDescent="0.3">
      <c r="A31" s="18"/>
      <c r="B31" s="98">
        <v>19</v>
      </c>
      <c r="C31" s="198"/>
      <c r="D31" s="99">
        <f>'Mätvärden el'!D30</f>
        <v>0</v>
      </c>
      <c r="E31" s="198"/>
      <c r="F31" s="99">
        <f t="shared" si="3"/>
        <v>0</v>
      </c>
      <c r="G31" s="197"/>
      <c r="H31" s="371">
        <f t="shared" si="2"/>
        <v>0</v>
      </c>
      <c r="I31" s="197"/>
      <c r="J31" s="131"/>
      <c r="K31" s="231">
        <f>C31/'Försättsblad-börja här'!$F$23</f>
        <v>0</v>
      </c>
      <c r="L31" s="231">
        <f>D31/'Försättsblad-börja här'!$F$23</f>
        <v>0</v>
      </c>
      <c r="M31" s="231">
        <f>E31/'Försättsblad-börja här'!$F$23</f>
        <v>0</v>
      </c>
      <c r="N31" s="231">
        <f>F31/'Försättsblad-börja här'!$F$23</f>
        <v>0</v>
      </c>
      <c r="O31" s="231">
        <f>H31/'Försättsblad-börja här'!$F$23</f>
        <v>0</v>
      </c>
      <c r="P31" s="298">
        <f>I31/'Försättsblad-börja här'!$F$23</f>
        <v>0</v>
      </c>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row>
    <row r="32" spans="1:60" ht="15.75" x14ac:dyDescent="0.3">
      <c r="A32" s="18"/>
      <c r="B32" s="98">
        <v>20</v>
      </c>
      <c r="C32" s="198"/>
      <c r="D32" s="99">
        <f>'Mätvärden el'!D31</f>
        <v>0</v>
      </c>
      <c r="E32" s="198"/>
      <c r="F32" s="99">
        <f t="shared" si="3"/>
        <v>0</v>
      </c>
      <c r="G32" s="197"/>
      <c r="H32" s="371">
        <f t="shared" si="2"/>
        <v>0</v>
      </c>
      <c r="I32" s="197"/>
      <c r="J32" s="131"/>
      <c r="K32" s="231">
        <f>C32/'Försättsblad-börja här'!$F$23</f>
        <v>0</v>
      </c>
      <c r="L32" s="231">
        <f>D32/'Försättsblad-börja här'!$F$23</f>
        <v>0</v>
      </c>
      <c r="M32" s="231">
        <f>E32/'Försättsblad-börja här'!$F$23</f>
        <v>0</v>
      </c>
      <c r="N32" s="231">
        <f>F32/'Försättsblad-börja här'!$F$23</f>
        <v>0</v>
      </c>
      <c r="O32" s="231">
        <f>H32/'Försättsblad-börja här'!$F$23</f>
        <v>0</v>
      </c>
      <c r="P32" s="298">
        <f>I32/'Försättsblad-börja här'!$F$23</f>
        <v>0</v>
      </c>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row>
    <row r="33" spans="1:60" ht="15.75" x14ac:dyDescent="0.3">
      <c r="A33" s="18"/>
      <c r="B33" s="98">
        <v>21</v>
      </c>
      <c r="C33" s="198"/>
      <c r="D33" s="99">
        <f>'Mätvärden el'!D32</f>
        <v>0</v>
      </c>
      <c r="E33" s="198"/>
      <c r="F33" s="99">
        <f t="shared" si="3"/>
        <v>0</v>
      </c>
      <c r="G33" s="197"/>
      <c r="H33" s="371">
        <f t="shared" si="2"/>
        <v>0</v>
      </c>
      <c r="I33" s="197"/>
      <c r="J33" s="131"/>
      <c r="K33" s="231">
        <f>C33/'Försättsblad-börja här'!$F$23</f>
        <v>0</v>
      </c>
      <c r="L33" s="231">
        <f>D33/'Försättsblad-börja här'!$F$23</f>
        <v>0</v>
      </c>
      <c r="M33" s="231">
        <f>E33/'Försättsblad-börja här'!$F$23</f>
        <v>0</v>
      </c>
      <c r="N33" s="231">
        <f>F33/'Försättsblad-börja här'!$F$23</f>
        <v>0</v>
      </c>
      <c r="O33" s="231">
        <f>H33/'Försättsblad-börja här'!$F$23</f>
        <v>0</v>
      </c>
      <c r="P33" s="298">
        <f>I33/'Försättsblad-börja här'!$F$23</f>
        <v>0</v>
      </c>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row>
    <row r="34" spans="1:60" ht="15.75" x14ac:dyDescent="0.3">
      <c r="A34" s="18"/>
      <c r="B34" s="98">
        <v>22</v>
      </c>
      <c r="C34" s="198"/>
      <c r="D34" s="99">
        <f>'Mätvärden el'!D33</f>
        <v>0</v>
      </c>
      <c r="E34" s="198"/>
      <c r="F34" s="99">
        <f t="shared" si="3"/>
        <v>0</v>
      </c>
      <c r="G34" s="197"/>
      <c r="H34" s="371">
        <f t="shared" si="2"/>
        <v>0</v>
      </c>
      <c r="I34" s="197"/>
      <c r="J34" s="131"/>
      <c r="K34" s="231">
        <f>C34/'Försättsblad-börja här'!$F$23</f>
        <v>0</v>
      </c>
      <c r="L34" s="231">
        <f>D34/'Försättsblad-börja här'!$F$23</f>
        <v>0</v>
      </c>
      <c r="M34" s="231">
        <f>E34/'Försättsblad-börja här'!$F$23</f>
        <v>0</v>
      </c>
      <c r="N34" s="231">
        <f>F34/'Försättsblad-börja här'!$F$23</f>
        <v>0</v>
      </c>
      <c r="O34" s="231">
        <f>H34/'Försättsblad-börja här'!$F$23</f>
        <v>0</v>
      </c>
      <c r="P34" s="298">
        <f>I34/'Försättsblad-börja här'!$F$23</f>
        <v>0</v>
      </c>
      <c r="Q34" s="18"/>
      <c r="R34" s="187"/>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row>
    <row r="35" spans="1:60" ht="15.75" x14ac:dyDescent="0.3">
      <c r="A35" s="18"/>
      <c r="B35" s="98">
        <v>23</v>
      </c>
      <c r="C35" s="198"/>
      <c r="D35" s="99">
        <f>'Mätvärden el'!D34</f>
        <v>0</v>
      </c>
      <c r="E35" s="198"/>
      <c r="F35" s="99">
        <f t="shared" si="3"/>
        <v>0</v>
      </c>
      <c r="G35" s="197"/>
      <c r="H35" s="371">
        <f t="shared" si="2"/>
        <v>0</v>
      </c>
      <c r="I35" s="197"/>
      <c r="J35" s="131"/>
      <c r="K35" s="231">
        <f>C35/'Försättsblad-börja här'!$F$23</f>
        <v>0</v>
      </c>
      <c r="L35" s="231">
        <f>D35/'Försättsblad-börja här'!$F$23</f>
        <v>0</v>
      </c>
      <c r="M35" s="231">
        <f>E35/'Försättsblad-börja här'!$F$23</f>
        <v>0</v>
      </c>
      <c r="N35" s="231">
        <f>F35/'Försättsblad-börja här'!$F$23</f>
        <v>0</v>
      </c>
      <c r="O35" s="231">
        <f>H35/'Försättsblad-börja här'!$F$23</f>
        <v>0</v>
      </c>
      <c r="P35" s="298">
        <f>I35/'Försättsblad-börja här'!$F$23</f>
        <v>0</v>
      </c>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row>
    <row r="36" spans="1:60" ht="16.5" thickBot="1" x14ac:dyDescent="0.35">
      <c r="A36" s="18"/>
      <c r="B36" s="299">
        <v>24</v>
      </c>
      <c r="C36" s="201"/>
      <c r="D36" s="113">
        <f>'Mätvärden el'!D35</f>
        <v>0</v>
      </c>
      <c r="E36" s="201"/>
      <c r="F36" s="300">
        <f t="shared" si="3"/>
        <v>0</v>
      </c>
      <c r="G36" s="281"/>
      <c r="H36" s="373">
        <f t="shared" si="2"/>
        <v>0</v>
      </c>
      <c r="I36" s="281"/>
      <c r="J36" s="165"/>
      <c r="K36" s="301">
        <f>C36/'Försättsblad-börja här'!$F$23</f>
        <v>0</v>
      </c>
      <c r="L36" s="301">
        <f>D36/'Försättsblad-börja här'!$F$23</f>
        <v>0</v>
      </c>
      <c r="M36" s="301">
        <f>E36/'Försättsblad-börja här'!$F$23</f>
        <v>0</v>
      </c>
      <c r="N36" s="301">
        <f>F36/'Försättsblad-börja här'!$F$23</f>
        <v>0</v>
      </c>
      <c r="O36" s="301">
        <f>H36/'Försättsblad-börja här'!$F$23</f>
        <v>0</v>
      </c>
      <c r="P36" s="302">
        <f>I36/'Försättsblad-börja här'!$F$23</f>
        <v>0</v>
      </c>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row>
    <row r="37" spans="1:60" ht="16.5" thickBot="1" x14ac:dyDescent="0.35">
      <c r="A37" s="18"/>
      <c r="B37" s="97" t="s">
        <v>72</v>
      </c>
      <c r="C37" s="330">
        <f>SUM(C25:C36)</f>
        <v>0</v>
      </c>
      <c r="D37" s="221">
        <f>'Mätvärden el'!D36</f>
        <v>0</v>
      </c>
      <c r="E37" s="330">
        <f>SUM(E25:E36)</f>
        <v>0</v>
      </c>
      <c r="F37" s="57">
        <f>SUM(C37+D37-E37)</f>
        <v>0</v>
      </c>
      <c r="G37" s="330"/>
      <c r="H37" s="375">
        <f t="shared" si="2"/>
        <v>0</v>
      </c>
      <c r="I37" s="330">
        <f>SUM(I25:I36)</f>
        <v>0</v>
      </c>
      <c r="J37" s="103"/>
      <c r="K37" s="274">
        <f>C37/'Försättsblad-börja här'!$F$23</f>
        <v>0</v>
      </c>
      <c r="L37" s="274">
        <f>D37/'Försättsblad-börja här'!$F$23</f>
        <v>0</v>
      </c>
      <c r="M37" s="274">
        <f>E37/'Försättsblad-börja här'!$F$23</f>
        <v>0</v>
      </c>
      <c r="N37" s="274">
        <f>F37/'Försättsblad-börja här'!$F$23</f>
        <v>0</v>
      </c>
      <c r="O37" s="274">
        <f>H37/'Försättsblad-börja här'!$F$23</f>
        <v>0</v>
      </c>
      <c r="P37" s="303">
        <f>I37/'Försättsblad-börja här'!$F$23</f>
        <v>0</v>
      </c>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row>
    <row r="38" spans="1:60" ht="15.75" x14ac:dyDescent="0.3">
      <c r="A38" s="18"/>
      <c r="B38" s="294">
        <v>25</v>
      </c>
      <c r="C38" s="202"/>
      <c r="D38" s="295">
        <f>'Mätvärden el'!D37</f>
        <v>0</v>
      </c>
      <c r="E38" s="202"/>
      <c r="F38" s="295">
        <f>C38+D38-E38</f>
        <v>0</v>
      </c>
      <c r="G38" s="202"/>
      <c r="H38" s="372">
        <f t="shared" si="2"/>
        <v>0</v>
      </c>
      <c r="I38" s="202"/>
      <c r="J38" s="296"/>
      <c r="K38" s="293">
        <f>C38/'Försättsblad-börja här'!$F$23</f>
        <v>0</v>
      </c>
      <c r="L38" s="293">
        <f>D38/'Försättsblad-börja här'!$F$23</f>
        <v>0</v>
      </c>
      <c r="M38" s="293">
        <f>E38/'Försättsblad-börja här'!$F$23</f>
        <v>0</v>
      </c>
      <c r="N38" s="293">
        <f>F38/'Försättsblad-börja här'!$F$23</f>
        <v>0</v>
      </c>
      <c r="O38" s="293">
        <f>H38/'Försättsblad-börja här'!$F$23</f>
        <v>0</v>
      </c>
      <c r="P38" s="297">
        <f>I38/'Försättsblad-börja här'!$F$23</f>
        <v>0</v>
      </c>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row>
    <row r="39" spans="1:60" ht="15.75" x14ac:dyDescent="0.3">
      <c r="A39" s="18"/>
      <c r="B39" s="98">
        <v>26</v>
      </c>
      <c r="C39" s="198"/>
      <c r="D39" s="99">
        <f>'Mätvärden el'!D38</f>
        <v>0</v>
      </c>
      <c r="E39" s="198"/>
      <c r="F39" s="99">
        <f t="shared" ref="F39:F48" si="4">C39+D39-E39</f>
        <v>0</v>
      </c>
      <c r="G39" s="197"/>
      <c r="H39" s="371">
        <f t="shared" si="2"/>
        <v>0</v>
      </c>
      <c r="I39" s="197"/>
      <c r="J39" s="131"/>
      <c r="K39" s="231">
        <f>C39/'Försättsblad-börja här'!$F$23</f>
        <v>0</v>
      </c>
      <c r="L39" s="231">
        <f>D39/'Försättsblad-börja här'!$F$23</f>
        <v>0</v>
      </c>
      <c r="M39" s="231">
        <f>E39/'Försättsblad-börja här'!$F$23</f>
        <v>0</v>
      </c>
      <c r="N39" s="231">
        <f>F39/'Försättsblad-börja här'!$F$23</f>
        <v>0</v>
      </c>
      <c r="O39" s="231">
        <f>H39/'Försättsblad-börja här'!$F$23</f>
        <v>0</v>
      </c>
      <c r="P39" s="298">
        <f>I39/'Försättsblad-börja här'!$F$23</f>
        <v>0</v>
      </c>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row>
    <row r="40" spans="1:60" ht="15.75" x14ac:dyDescent="0.3">
      <c r="A40" s="18"/>
      <c r="B40" s="98">
        <v>27</v>
      </c>
      <c r="C40" s="198"/>
      <c r="D40" s="99">
        <f>'Mätvärden el'!D39</f>
        <v>0</v>
      </c>
      <c r="E40" s="198"/>
      <c r="F40" s="99">
        <f t="shared" si="4"/>
        <v>0</v>
      </c>
      <c r="G40" s="197"/>
      <c r="H40" s="371">
        <f t="shared" si="2"/>
        <v>0</v>
      </c>
      <c r="I40" s="197"/>
      <c r="J40" s="131"/>
      <c r="K40" s="231">
        <f>C40/'Försättsblad-börja här'!$F$23</f>
        <v>0</v>
      </c>
      <c r="L40" s="231">
        <f>D40/'Försättsblad-börja här'!$F$23</f>
        <v>0</v>
      </c>
      <c r="M40" s="231">
        <f>E40/'Försättsblad-börja här'!$F$23</f>
        <v>0</v>
      </c>
      <c r="N40" s="231">
        <f>F40/'Försättsblad-börja här'!$F$23</f>
        <v>0</v>
      </c>
      <c r="O40" s="231">
        <f>H40/'Försättsblad-börja här'!$F$23</f>
        <v>0</v>
      </c>
      <c r="P40" s="298">
        <f>I40/'Försättsblad-börja här'!$F$23</f>
        <v>0</v>
      </c>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row>
    <row r="41" spans="1:60" ht="15.75" x14ac:dyDescent="0.3">
      <c r="A41" s="18"/>
      <c r="B41" s="98">
        <v>28</v>
      </c>
      <c r="C41" s="197"/>
      <c r="D41" s="99">
        <f>'Mätvärden el'!D40</f>
        <v>0</v>
      </c>
      <c r="E41" s="197"/>
      <c r="F41" s="99">
        <f t="shared" si="4"/>
        <v>0</v>
      </c>
      <c r="G41" s="197"/>
      <c r="H41" s="371">
        <f t="shared" si="2"/>
        <v>0</v>
      </c>
      <c r="I41" s="197"/>
      <c r="J41" s="164"/>
      <c r="K41" s="231">
        <f>C41/'Försättsblad-börja här'!$F$23</f>
        <v>0</v>
      </c>
      <c r="L41" s="231">
        <f>D41/'Försättsblad-börja här'!$F$23</f>
        <v>0</v>
      </c>
      <c r="M41" s="231">
        <f>E41/'Försättsblad-börja här'!$F$23</f>
        <v>0</v>
      </c>
      <c r="N41" s="231">
        <f>F41/'Försättsblad-börja här'!$F$23</f>
        <v>0</v>
      </c>
      <c r="O41" s="231">
        <f>H41/'Försättsblad-börja här'!$F$23</f>
        <v>0</v>
      </c>
      <c r="P41" s="298">
        <f>I41/'Försättsblad-börja här'!$F$23</f>
        <v>0</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row>
    <row r="42" spans="1:60" ht="15.75" x14ac:dyDescent="0.3">
      <c r="A42" s="18"/>
      <c r="B42" s="98">
        <v>29</v>
      </c>
      <c r="C42" s="198"/>
      <c r="D42" s="99">
        <f>'Mätvärden el'!D41</f>
        <v>0</v>
      </c>
      <c r="E42" s="198"/>
      <c r="F42" s="99">
        <f t="shared" si="4"/>
        <v>0</v>
      </c>
      <c r="G42" s="197"/>
      <c r="H42" s="371">
        <f t="shared" si="2"/>
        <v>0</v>
      </c>
      <c r="I42" s="197"/>
      <c r="J42" s="131"/>
      <c r="K42" s="231">
        <f>C42/'Försättsblad-börja här'!$F$23</f>
        <v>0</v>
      </c>
      <c r="L42" s="231">
        <f>D42/'Försättsblad-börja här'!$F$23</f>
        <v>0</v>
      </c>
      <c r="M42" s="231">
        <f>E42/'Försättsblad-börja här'!$F$23</f>
        <v>0</v>
      </c>
      <c r="N42" s="231">
        <f>F42/'Försättsblad-börja här'!$F$23</f>
        <v>0</v>
      </c>
      <c r="O42" s="231">
        <f>H42/'Försättsblad-börja här'!$F$23</f>
        <v>0</v>
      </c>
      <c r="P42" s="298">
        <f>I42/'Försättsblad-börja här'!$F$23</f>
        <v>0</v>
      </c>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row>
    <row r="43" spans="1:60" ht="15.75" x14ac:dyDescent="0.3">
      <c r="A43" s="18"/>
      <c r="B43" s="98">
        <v>30</v>
      </c>
      <c r="C43" s="198"/>
      <c r="D43" s="99">
        <f>'Mätvärden el'!D42</f>
        <v>0</v>
      </c>
      <c r="E43" s="198"/>
      <c r="F43" s="99">
        <f t="shared" si="4"/>
        <v>0</v>
      </c>
      <c r="G43" s="197"/>
      <c r="H43" s="371">
        <f t="shared" si="2"/>
        <v>0</v>
      </c>
      <c r="I43" s="197"/>
      <c r="J43" s="131"/>
      <c r="K43" s="231">
        <f>C43/'Försättsblad-börja här'!$F$23</f>
        <v>0</v>
      </c>
      <c r="L43" s="231">
        <f>D43/'Försättsblad-börja här'!$F$23</f>
        <v>0</v>
      </c>
      <c r="M43" s="231">
        <f>E43/'Försättsblad-börja här'!$F$23</f>
        <v>0</v>
      </c>
      <c r="N43" s="231">
        <f>F43/'Försättsblad-börja här'!$F$23</f>
        <v>0</v>
      </c>
      <c r="O43" s="231">
        <f>H43/'Försättsblad-börja här'!$F$23</f>
        <v>0</v>
      </c>
      <c r="P43" s="298">
        <f>I43/'Försättsblad-börja här'!$F$23</f>
        <v>0</v>
      </c>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row>
    <row r="44" spans="1:60" ht="15.75" x14ac:dyDescent="0.3">
      <c r="A44" s="18"/>
      <c r="B44" s="98">
        <v>31</v>
      </c>
      <c r="C44" s="197"/>
      <c r="D44" s="99">
        <f>'Mätvärden el'!D43</f>
        <v>0</v>
      </c>
      <c r="E44" s="197"/>
      <c r="F44" s="99">
        <f t="shared" si="4"/>
        <v>0</v>
      </c>
      <c r="G44" s="197"/>
      <c r="H44" s="371">
        <f t="shared" si="2"/>
        <v>0</v>
      </c>
      <c r="I44" s="197"/>
      <c r="J44" s="164"/>
      <c r="K44" s="231">
        <f>C44/'Försättsblad-börja här'!$F$23</f>
        <v>0</v>
      </c>
      <c r="L44" s="231">
        <f>D44/'Försättsblad-börja här'!$F$23</f>
        <v>0</v>
      </c>
      <c r="M44" s="231">
        <f>E44/'Försättsblad-börja här'!$F$23</f>
        <v>0</v>
      </c>
      <c r="N44" s="231">
        <f>F44/'Försättsblad-börja här'!$F$23</f>
        <v>0</v>
      </c>
      <c r="O44" s="231">
        <f>H44/'Försättsblad-börja här'!$F$23</f>
        <v>0</v>
      </c>
      <c r="P44" s="298">
        <f>I44/'Försättsblad-börja här'!$F$23</f>
        <v>0</v>
      </c>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row>
    <row r="45" spans="1:60" ht="15.75" x14ac:dyDescent="0.3">
      <c r="A45" s="18"/>
      <c r="B45" s="98">
        <v>32</v>
      </c>
      <c r="C45" s="198"/>
      <c r="D45" s="99">
        <f>'Mätvärden el'!D44</f>
        <v>0</v>
      </c>
      <c r="E45" s="198"/>
      <c r="F45" s="99">
        <f t="shared" si="4"/>
        <v>0</v>
      </c>
      <c r="G45" s="197"/>
      <c r="H45" s="371">
        <f t="shared" si="2"/>
        <v>0</v>
      </c>
      <c r="I45" s="197"/>
      <c r="J45" s="131"/>
      <c r="K45" s="231">
        <f>C45/'Försättsblad-börja här'!$F$23</f>
        <v>0</v>
      </c>
      <c r="L45" s="231">
        <f>D45/'Försättsblad-börja här'!$F$23</f>
        <v>0</v>
      </c>
      <c r="M45" s="231">
        <f>E45/'Försättsblad-börja här'!$F$23</f>
        <v>0</v>
      </c>
      <c r="N45" s="231">
        <f>F45/'Försättsblad-börja här'!$F$23</f>
        <v>0</v>
      </c>
      <c r="O45" s="231">
        <f>H45/'Försättsblad-börja här'!$F$23</f>
        <v>0</v>
      </c>
      <c r="P45" s="298">
        <f>I45/'Försättsblad-börja här'!$F$23</f>
        <v>0</v>
      </c>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row>
    <row r="46" spans="1:60" ht="15.75" x14ac:dyDescent="0.3">
      <c r="A46" s="18"/>
      <c r="B46" s="98">
        <v>33</v>
      </c>
      <c r="C46" s="198"/>
      <c r="D46" s="99">
        <f>'Mätvärden el'!D45</f>
        <v>0</v>
      </c>
      <c r="E46" s="198"/>
      <c r="F46" s="99">
        <f t="shared" si="4"/>
        <v>0</v>
      </c>
      <c r="G46" s="197"/>
      <c r="H46" s="371">
        <f t="shared" si="2"/>
        <v>0</v>
      </c>
      <c r="I46" s="197"/>
      <c r="J46" s="131"/>
      <c r="K46" s="231">
        <f>C46/'Försättsblad-börja här'!$F$23</f>
        <v>0</v>
      </c>
      <c r="L46" s="231">
        <f>D46/'Försättsblad-börja här'!$F$23</f>
        <v>0</v>
      </c>
      <c r="M46" s="231">
        <f>E46/'Försättsblad-börja här'!$F$23</f>
        <v>0</v>
      </c>
      <c r="N46" s="231">
        <f>F46/'Försättsblad-börja här'!$F$23</f>
        <v>0</v>
      </c>
      <c r="O46" s="231">
        <f>H46/'Försättsblad-börja här'!$F$23</f>
        <v>0</v>
      </c>
      <c r="P46" s="298">
        <f>I46/'Försättsblad-börja här'!$F$23</f>
        <v>0</v>
      </c>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row>
    <row r="47" spans="1:60" ht="15.75" x14ac:dyDescent="0.3">
      <c r="A47" s="18"/>
      <c r="B47" s="98">
        <v>34</v>
      </c>
      <c r="C47" s="197"/>
      <c r="D47" s="99">
        <f>'Mätvärden el'!D46</f>
        <v>0</v>
      </c>
      <c r="E47" s="197"/>
      <c r="F47" s="99">
        <f t="shared" si="4"/>
        <v>0</v>
      </c>
      <c r="G47" s="197"/>
      <c r="H47" s="371">
        <f t="shared" si="2"/>
        <v>0</v>
      </c>
      <c r="I47" s="197"/>
      <c r="J47" s="164"/>
      <c r="K47" s="231">
        <f>C47/'Försättsblad-börja här'!$F$23</f>
        <v>0</v>
      </c>
      <c r="L47" s="231">
        <f>D47/'Försättsblad-börja här'!$F$23</f>
        <v>0</v>
      </c>
      <c r="M47" s="231">
        <f>E47/'Försättsblad-börja här'!$F$23</f>
        <v>0</v>
      </c>
      <c r="N47" s="231">
        <f>F47/'Försättsblad-börja här'!$F$23</f>
        <v>0</v>
      </c>
      <c r="O47" s="231">
        <f>H47/'Försättsblad-börja här'!$F$23</f>
        <v>0</v>
      </c>
      <c r="P47" s="298">
        <f>I47/'Försättsblad-börja här'!$F$23</f>
        <v>0</v>
      </c>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row>
    <row r="48" spans="1:60" ht="15.75" x14ac:dyDescent="0.3">
      <c r="A48" s="18"/>
      <c r="B48" s="98">
        <v>35</v>
      </c>
      <c r="C48" s="198"/>
      <c r="D48" s="99">
        <f>'Mätvärden el'!D47</f>
        <v>0</v>
      </c>
      <c r="E48" s="198"/>
      <c r="F48" s="99">
        <f t="shared" si="4"/>
        <v>0</v>
      </c>
      <c r="G48" s="197"/>
      <c r="H48" s="371">
        <f t="shared" si="2"/>
        <v>0</v>
      </c>
      <c r="I48" s="197"/>
      <c r="J48" s="131"/>
      <c r="K48" s="231">
        <f>C48/'Försättsblad-börja här'!$F$23</f>
        <v>0</v>
      </c>
      <c r="L48" s="231">
        <f>D48/'Försättsblad-börja här'!$F$23</f>
        <v>0</v>
      </c>
      <c r="M48" s="231">
        <f>E48/'Försättsblad-börja här'!$F$23</f>
        <v>0</v>
      </c>
      <c r="N48" s="231">
        <f>F48/'Försättsblad-börja här'!$F$23</f>
        <v>0</v>
      </c>
      <c r="O48" s="231">
        <f>H48/'Försättsblad-börja här'!$F$23</f>
        <v>0</v>
      </c>
      <c r="P48" s="298">
        <f>I48/'Försättsblad-börja här'!$F$23</f>
        <v>0</v>
      </c>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row>
    <row r="49" spans="1:60" ht="16.5" thickBot="1" x14ac:dyDescent="0.35">
      <c r="A49" s="18"/>
      <c r="B49" s="299">
        <v>36</v>
      </c>
      <c r="C49" s="201"/>
      <c r="D49" s="113">
        <f>'Mätvärden el'!D48</f>
        <v>0</v>
      </c>
      <c r="E49" s="201"/>
      <c r="F49" s="300">
        <f>C49+D49-E49-I49</f>
        <v>0</v>
      </c>
      <c r="G49" s="281"/>
      <c r="H49" s="373">
        <f t="shared" si="2"/>
        <v>0</v>
      </c>
      <c r="I49" s="281"/>
      <c r="J49" s="165"/>
      <c r="K49" s="301">
        <f>C49/'Försättsblad-börja här'!$F$23</f>
        <v>0</v>
      </c>
      <c r="L49" s="301">
        <f>D49/'Försättsblad-börja här'!$F$23</f>
        <v>0</v>
      </c>
      <c r="M49" s="301">
        <f>E49/'Försättsblad-börja här'!$F$23</f>
        <v>0</v>
      </c>
      <c r="N49" s="301">
        <f>F49/'Försättsblad-börja här'!$F$23</f>
        <v>0</v>
      </c>
      <c r="O49" s="301">
        <f>H49/'Försättsblad-börja här'!$F$23</f>
        <v>0</v>
      </c>
      <c r="P49" s="302">
        <f>I49/'Försättsblad-börja här'!$F$23</f>
        <v>0</v>
      </c>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row>
    <row r="50" spans="1:60" ht="16.5" thickBot="1" x14ac:dyDescent="0.35">
      <c r="A50" s="18"/>
      <c r="B50" s="97" t="s">
        <v>73</v>
      </c>
      <c r="C50" s="330">
        <f>SUM(C38:C49)</f>
        <v>0</v>
      </c>
      <c r="D50" s="221">
        <f>'Mätvärden el'!D49</f>
        <v>0</v>
      </c>
      <c r="E50" s="330">
        <f>SUM(E38:E49)</f>
        <v>0</v>
      </c>
      <c r="F50" s="57">
        <f>SUM(C50+D50-E50)</f>
        <v>0</v>
      </c>
      <c r="G50" s="330"/>
      <c r="H50" s="375">
        <f t="shared" si="2"/>
        <v>0</v>
      </c>
      <c r="I50" s="330">
        <f>SUM(I38:I49)</f>
        <v>0</v>
      </c>
      <c r="J50" s="103"/>
      <c r="K50" s="274">
        <f>C50/'Försättsblad-börja här'!$F$23</f>
        <v>0</v>
      </c>
      <c r="L50" s="274">
        <f>D50/'Försättsblad-börja här'!$F$23</f>
        <v>0</v>
      </c>
      <c r="M50" s="274">
        <f>E50/'Försättsblad-börja här'!$F$23</f>
        <v>0</v>
      </c>
      <c r="N50" s="274">
        <f>F50/'Försättsblad-börja här'!$F$23</f>
        <v>0</v>
      </c>
      <c r="O50" s="274">
        <f>H50/'Försättsblad-börja här'!$F$23</f>
        <v>0</v>
      </c>
      <c r="P50" s="303">
        <f>I50/'Försättsblad-börja här'!$F$23</f>
        <v>0</v>
      </c>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row>
    <row r="51" spans="1:60" ht="10.5" customHeight="1"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row>
    <row r="52" spans="1:60"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row>
    <row r="53" spans="1:60"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row>
    <row r="54" spans="1:60"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row>
    <row r="55" spans="1:60"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row>
    <row r="56" spans="1:60"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row>
    <row r="57" spans="1:60"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row>
    <row r="58" spans="1:60"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row>
    <row r="59" spans="1:60"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row>
    <row r="60" spans="1:60"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row>
    <row r="61" spans="1:60"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row>
    <row r="62" spans="1:60"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row>
    <row r="63" spans="1:60"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row>
    <row r="64" spans="1:60"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row>
    <row r="65" spans="1:60"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row>
    <row r="66" spans="1:60"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row>
    <row r="67" spans="1:60"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row>
    <row r="68" spans="1:60"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row>
    <row r="69" spans="1:60"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row>
    <row r="70" spans="1:60"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row>
    <row r="71" spans="1:60"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row>
    <row r="72" spans="1:60"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row>
    <row r="73" spans="1:60"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row>
    <row r="74" spans="1:60"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row>
    <row r="75" spans="1:60"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row>
    <row r="76" spans="1:60"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row>
    <row r="77" spans="1:60"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row>
    <row r="78" spans="1:60"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row>
    <row r="79" spans="1:60"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row>
    <row r="80" spans="1:60"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row>
    <row r="81" spans="1:60"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row>
    <row r="82" spans="1:60"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row>
    <row r="83" spans="1:60"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row>
    <row r="84" spans="1:60"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row>
    <row r="85" spans="1:60"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row>
    <row r="86" spans="1:60"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row>
    <row r="87" spans="1:60"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row>
    <row r="88" spans="1:60"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row>
    <row r="89" spans="1:60"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row>
    <row r="90" spans="1:60"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row>
    <row r="91" spans="1:60"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row>
    <row r="92" spans="1:60"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row>
    <row r="93" spans="1:60"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row>
    <row r="94" spans="1:60"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row>
    <row r="95" spans="1:60"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row>
    <row r="96" spans="1:60"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row>
    <row r="97" spans="1:60"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row>
    <row r="98" spans="1:60"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row>
    <row r="99" spans="1:60"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row>
    <row r="100" spans="1:60"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row>
    <row r="101" spans="1:60"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row>
    <row r="102" spans="1:60"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row>
    <row r="103" spans="1:60"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row>
    <row r="104" spans="1:60"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row>
    <row r="105" spans="1:60"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row>
    <row r="106" spans="1:60"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row>
    <row r="107" spans="1:60"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row>
    <row r="108" spans="1:60"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row>
    <row r="109" spans="1:60"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row>
    <row r="110" spans="1:60"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row>
    <row r="111" spans="1:60"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row>
    <row r="112" spans="1:60"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row>
    <row r="113" spans="1:60"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row>
    <row r="114" spans="1:60"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row>
    <row r="115" spans="1:60"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row>
    <row r="116" spans="1:60"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row>
    <row r="117" spans="1:60"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row>
    <row r="118" spans="1:60"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row>
    <row r="119" spans="1:60"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row>
    <row r="120" spans="1:60"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row>
    <row r="121" spans="1:60"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row>
    <row r="122" spans="1:60"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row>
    <row r="123" spans="1:60"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row>
    <row r="124" spans="1:60"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row>
    <row r="125" spans="1:60"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row>
    <row r="126" spans="1:60"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row>
    <row r="127" spans="1:60"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row>
    <row r="128" spans="1:60"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row>
    <row r="129" spans="1:60"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row>
    <row r="130" spans="1:60"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row>
    <row r="131" spans="1:60"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row>
    <row r="132" spans="1:60"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row>
    <row r="133" spans="1:60"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row>
    <row r="134" spans="1:60"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row>
    <row r="135" spans="1:60"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row>
    <row r="136" spans="1:60"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row>
    <row r="137" spans="1:60"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row>
    <row r="138" spans="1:60"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row>
    <row r="139" spans="1:60"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row>
    <row r="140" spans="1:60"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row>
  </sheetData>
  <sheetProtection password="D01A" sheet="1" objects="1" scenarios="1" autoFilter="0"/>
  <autoFilter ref="B11:B50"/>
  <mergeCells count="1">
    <mergeCell ref="E5:H5"/>
  </mergeCells>
  <pageMargins left="0.70866141732283472" right="0.70866141732283472" top="0.52" bottom="0.42" header="0.31496062992125984" footer="0.31496062992125984"/>
  <pageSetup paperSize="9" scale="61"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258"/>
  <sheetViews>
    <sheetView zoomScale="80" zoomScaleNormal="80" workbookViewId="0">
      <selection activeCell="S38" sqref="S38"/>
    </sheetView>
  </sheetViews>
  <sheetFormatPr defaultRowHeight="15" x14ac:dyDescent="0.25"/>
  <cols>
    <col min="1" max="1" width="1.42578125" customWidth="1"/>
    <col min="2" max="2" width="17.140625" customWidth="1"/>
    <col min="3" max="4" width="14.140625" customWidth="1"/>
    <col min="5" max="7" width="14" customWidth="1"/>
    <col min="8" max="9" width="14.140625" customWidth="1"/>
    <col min="10" max="10" width="0.7109375" customWidth="1"/>
    <col min="11" max="15" width="14" customWidth="1"/>
    <col min="16" max="17" width="14.140625" customWidth="1"/>
    <col min="18" max="18" width="1.42578125" customWidth="1"/>
    <col min="19" max="19" width="20" customWidth="1"/>
  </cols>
  <sheetData>
    <row r="1" spans="1:62" ht="8.25" customHeight="1"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21" x14ac:dyDescent="0.35">
      <c r="A2" s="18"/>
      <c r="B2" s="18"/>
      <c r="C2" s="18"/>
      <c r="D2" s="18"/>
      <c r="E2" s="49" t="s">
        <v>81</v>
      </c>
      <c r="F2" s="49"/>
      <c r="G2" s="49"/>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15.75" x14ac:dyDescent="0.3">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row>
    <row r="4" spans="1:62" ht="15.75" x14ac:dyDescent="0.3">
      <c r="A4" s="39"/>
      <c r="B4" s="39"/>
      <c r="C4" s="44" t="s">
        <v>68</v>
      </c>
      <c r="D4" s="44"/>
      <c r="E4" s="503">
        <f>'Försättsblad-börja här'!C6</f>
        <v>0</v>
      </c>
      <c r="F4" s="504"/>
      <c r="G4" s="504"/>
      <c r="H4" s="506"/>
      <c r="I4" s="39"/>
      <c r="J4" s="39"/>
      <c r="K4" s="44" t="s">
        <v>70</v>
      </c>
      <c r="L4" s="44"/>
      <c r="M4" s="45">
        <f>'Försättsblad-börja här'!G8</f>
        <v>0</v>
      </c>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row>
    <row r="5" spans="1:62" ht="3" customHeight="1" x14ac:dyDescent="0.3">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row>
    <row r="6" spans="1:62" ht="15.75" x14ac:dyDescent="0.3">
      <c r="A6" s="39"/>
      <c r="B6" s="39"/>
      <c r="C6" s="44" t="s">
        <v>74</v>
      </c>
      <c r="D6" s="44"/>
      <c r="E6" s="198"/>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row>
    <row r="7" spans="1:62" ht="15.75" customHeight="1" thickBot="1" x14ac:dyDescent="0.3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row>
    <row r="8" spans="1:62" ht="15.75" customHeight="1" thickBot="1" x14ac:dyDescent="0.35">
      <c r="A8" s="39"/>
      <c r="B8" s="170" t="s">
        <v>171</v>
      </c>
      <c r="C8" s="203"/>
      <c r="D8" s="203"/>
      <c r="E8" s="172">
        <f>'Mätvärden el'!E8</f>
        <v>0</v>
      </c>
      <c r="F8" s="203"/>
      <c r="G8" s="203"/>
      <c r="H8" s="172" t="s">
        <v>177</v>
      </c>
      <c r="I8" s="172" t="s">
        <v>178</v>
      </c>
      <c r="J8" s="171"/>
      <c r="K8" s="172">
        <f t="shared" ref="K8:Q9" si="0">C8</f>
        <v>0</v>
      </c>
      <c r="L8" s="172">
        <f t="shared" si="0"/>
        <v>0</v>
      </c>
      <c r="M8" s="172">
        <f t="shared" si="0"/>
        <v>0</v>
      </c>
      <c r="N8" s="172">
        <f t="shared" si="0"/>
        <v>0</v>
      </c>
      <c r="O8" s="172">
        <f t="shared" si="0"/>
        <v>0</v>
      </c>
      <c r="P8" s="172" t="str">
        <f t="shared" si="0"/>
        <v xml:space="preserve">Icke elvärmd </v>
      </c>
      <c r="Q8" s="173" t="str">
        <f t="shared" si="0"/>
        <v>Elvärmd</v>
      </c>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row>
    <row r="9" spans="1:62" ht="47.25" customHeight="1" thickBot="1" x14ac:dyDescent="0.35">
      <c r="A9" s="18"/>
      <c r="B9" s="72"/>
      <c r="C9" s="167" t="s">
        <v>13</v>
      </c>
      <c r="D9" s="167" t="s">
        <v>174</v>
      </c>
      <c r="E9" s="167" t="s">
        <v>78</v>
      </c>
      <c r="F9" s="167" t="s">
        <v>175</v>
      </c>
      <c r="G9" s="167" t="s">
        <v>199</v>
      </c>
      <c r="H9" s="167" t="s">
        <v>79</v>
      </c>
      <c r="I9" s="167" t="s">
        <v>79</v>
      </c>
      <c r="J9" s="168"/>
      <c r="K9" s="167" t="str">
        <f t="shared" si="0"/>
        <v>Köpt fjärrkyla</v>
      </c>
      <c r="L9" s="167" t="str">
        <f t="shared" si="0"/>
        <v>Process-fjärrkyla</v>
      </c>
      <c r="M9" s="167" t="str">
        <f t="shared" si="0"/>
        <v>Köpt elkyla</v>
      </c>
      <c r="N9" s="167" t="str">
        <f t="shared" si="0"/>
        <v>Process-elkyla</v>
      </c>
      <c r="O9" s="167" t="str">
        <f t="shared" si="0"/>
        <v>Frikyla</v>
      </c>
      <c r="P9" s="167" t="str">
        <f t="shared" si="0"/>
        <v>Korrigerad komfortkyla</v>
      </c>
      <c r="Q9" s="169" t="str">
        <f t="shared" si="0"/>
        <v>Korrigerad komfortkyla</v>
      </c>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row>
    <row r="10" spans="1:62" ht="19.5" thickBot="1" x14ac:dyDescent="0.4">
      <c r="A10" s="18"/>
      <c r="B10" s="97" t="s">
        <v>75</v>
      </c>
      <c r="C10" s="104" t="s">
        <v>77</v>
      </c>
      <c r="D10" s="104" t="s">
        <v>77</v>
      </c>
      <c r="E10" s="104" t="s">
        <v>77</v>
      </c>
      <c r="F10" s="104" t="s">
        <v>77</v>
      </c>
      <c r="G10" s="104" t="s">
        <v>77</v>
      </c>
      <c r="H10" s="104" t="s">
        <v>77</v>
      </c>
      <c r="I10" s="104" t="s">
        <v>77</v>
      </c>
      <c r="J10" s="103"/>
      <c r="K10" s="100" t="s">
        <v>118</v>
      </c>
      <c r="L10" s="100" t="s">
        <v>118</v>
      </c>
      <c r="M10" s="100" t="s">
        <v>118</v>
      </c>
      <c r="N10" s="100" t="s">
        <v>118</v>
      </c>
      <c r="O10" s="100" t="s">
        <v>118</v>
      </c>
      <c r="P10" s="100" t="s">
        <v>118</v>
      </c>
      <c r="Q10" s="101" t="s">
        <v>118</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row>
    <row r="11" spans="1:62" ht="15.75" x14ac:dyDescent="0.3">
      <c r="A11" s="18"/>
      <c r="B11" s="98">
        <v>1</v>
      </c>
      <c r="C11" s="197"/>
      <c r="D11" s="197"/>
      <c r="E11" s="99">
        <f>'Mätvärden el'!E11</f>
        <v>0</v>
      </c>
      <c r="F11" s="197"/>
      <c r="G11" s="197"/>
      <c r="H11" s="323">
        <f>C11-D11+(E11-F11)*3</f>
        <v>0</v>
      </c>
      <c r="I11" s="323">
        <f>E11-F11</f>
        <v>0</v>
      </c>
      <c r="J11" s="276"/>
      <c r="K11" s="231">
        <f>C11/'Försättsblad-börja här'!$F$23</f>
        <v>0</v>
      </c>
      <c r="L11" s="231">
        <f>D11/'Försättsblad-börja här'!$F$23</f>
        <v>0</v>
      </c>
      <c r="M11" s="231">
        <f>E11/'Försättsblad-börja här'!$F$23</f>
        <v>0</v>
      </c>
      <c r="N11" s="231">
        <f>F11/'Försättsblad-börja här'!$F$23</f>
        <v>0</v>
      </c>
      <c r="O11" s="231">
        <f>G11/'Försättsblad-börja här'!$F$23</f>
        <v>0</v>
      </c>
      <c r="P11" s="231">
        <f>H11/'Försättsblad-börja här'!$F$23</f>
        <v>0</v>
      </c>
      <c r="Q11" s="271">
        <f>I11/'Försättsblad-börja här'!$F$23</f>
        <v>0</v>
      </c>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75" x14ac:dyDescent="0.3">
      <c r="A12" s="18"/>
      <c r="B12" s="98">
        <v>2</v>
      </c>
      <c r="C12" s="198"/>
      <c r="D12" s="198"/>
      <c r="E12" s="99">
        <f>'Mätvärden el'!E12</f>
        <v>0</v>
      </c>
      <c r="F12" s="198"/>
      <c r="G12" s="197"/>
      <c r="H12" s="323">
        <f t="shared" ref="H12:H48" si="1">C12-D12+(E12-F12)*3</f>
        <v>0</v>
      </c>
      <c r="I12" s="323">
        <f t="shared" ref="I12:I48" si="2">E12-F12</f>
        <v>0</v>
      </c>
      <c r="J12" s="277"/>
      <c r="K12" s="231">
        <f>C12/'Försättsblad-börja här'!$F$23</f>
        <v>0</v>
      </c>
      <c r="L12" s="231">
        <f>D12/'Försättsblad-börja här'!$F$23</f>
        <v>0</v>
      </c>
      <c r="M12" s="231">
        <f>E12/'Försättsblad-börja här'!$F$23</f>
        <v>0</v>
      </c>
      <c r="N12" s="231">
        <f>F12/'Försättsblad-börja här'!$F$23</f>
        <v>0</v>
      </c>
      <c r="O12" s="231">
        <f>G12/'Försättsblad-börja här'!$F$23</f>
        <v>0</v>
      </c>
      <c r="P12" s="231">
        <f>H12/'Försättsblad-börja här'!$F$23</f>
        <v>0</v>
      </c>
      <c r="Q12" s="271">
        <f>I12/'Försättsblad-börja här'!$F$23</f>
        <v>0</v>
      </c>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5.75" x14ac:dyDescent="0.3">
      <c r="A13" s="18"/>
      <c r="B13" s="98">
        <v>3</v>
      </c>
      <c r="C13" s="198"/>
      <c r="D13" s="198"/>
      <c r="E13" s="99">
        <f>'Mätvärden el'!E13</f>
        <v>0</v>
      </c>
      <c r="F13" s="198"/>
      <c r="G13" s="197"/>
      <c r="H13" s="323">
        <f t="shared" si="1"/>
        <v>0</v>
      </c>
      <c r="I13" s="323">
        <f t="shared" si="2"/>
        <v>0</v>
      </c>
      <c r="J13" s="277"/>
      <c r="K13" s="231">
        <f>C13/'Försättsblad-börja här'!$F$23</f>
        <v>0</v>
      </c>
      <c r="L13" s="231">
        <f>D13/'Försättsblad-börja här'!$F$23</f>
        <v>0</v>
      </c>
      <c r="M13" s="231">
        <f>E13/'Försättsblad-börja här'!$F$23</f>
        <v>0</v>
      </c>
      <c r="N13" s="231">
        <f>F13/'Försättsblad-börja här'!$F$23</f>
        <v>0</v>
      </c>
      <c r="O13" s="231">
        <f>G13/'Försättsblad-börja här'!$F$23</f>
        <v>0</v>
      </c>
      <c r="P13" s="231">
        <f>H13/'Försättsblad-börja här'!$F$23</f>
        <v>0</v>
      </c>
      <c r="Q13" s="271">
        <f>I13/'Försättsblad-börja här'!$F$23</f>
        <v>0</v>
      </c>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5.75" x14ac:dyDescent="0.3">
      <c r="A14" s="18"/>
      <c r="B14" s="98">
        <v>4</v>
      </c>
      <c r="C14" s="198"/>
      <c r="D14" s="198"/>
      <c r="E14" s="99">
        <f>'Mätvärden el'!E14</f>
        <v>0</v>
      </c>
      <c r="F14" s="198"/>
      <c r="G14" s="197"/>
      <c r="H14" s="323">
        <f t="shared" si="1"/>
        <v>0</v>
      </c>
      <c r="I14" s="323">
        <f t="shared" si="2"/>
        <v>0</v>
      </c>
      <c r="J14" s="277"/>
      <c r="K14" s="231">
        <f>C14/'Försättsblad-börja här'!$F$23</f>
        <v>0</v>
      </c>
      <c r="L14" s="231">
        <f>D14/'Försättsblad-börja här'!$F$23</f>
        <v>0</v>
      </c>
      <c r="M14" s="231">
        <f>E14/'Försättsblad-börja här'!$F$23</f>
        <v>0</v>
      </c>
      <c r="N14" s="231">
        <f>F14/'Försättsblad-börja här'!$F$23</f>
        <v>0</v>
      </c>
      <c r="O14" s="231">
        <f>G14/'Försättsblad-börja här'!$F$23</f>
        <v>0</v>
      </c>
      <c r="P14" s="231">
        <f>H14/'Försättsblad-börja här'!$F$23</f>
        <v>0</v>
      </c>
      <c r="Q14" s="271">
        <f>I14/'Försättsblad-börja här'!$F$23</f>
        <v>0</v>
      </c>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15.75" x14ac:dyDescent="0.3">
      <c r="A15" s="18"/>
      <c r="B15" s="98">
        <v>5</v>
      </c>
      <c r="C15" s="198"/>
      <c r="D15" s="198"/>
      <c r="E15" s="99">
        <f>'Mätvärden el'!E15</f>
        <v>0</v>
      </c>
      <c r="F15" s="198"/>
      <c r="G15" s="197"/>
      <c r="H15" s="323">
        <f t="shared" si="1"/>
        <v>0</v>
      </c>
      <c r="I15" s="323">
        <f t="shared" si="2"/>
        <v>0</v>
      </c>
      <c r="J15" s="277"/>
      <c r="K15" s="231">
        <f>C15/'Försättsblad-börja här'!$F$23</f>
        <v>0</v>
      </c>
      <c r="L15" s="231">
        <f>D15/'Försättsblad-börja här'!$F$23</f>
        <v>0</v>
      </c>
      <c r="M15" s="231">
        <f>E15/'Försättsblad-börja här'!$F$23</f>
        <v>0</v>
      </c>
      <c r="N15" s="231">
        <f>F15/'Försättsblad-börja här'!$F$23</f>
        <v>0</v>
      </c>
      <c r="O15" s="231">
        <f>G15/'Försättsblad-börja här'!$F$23</f>
        <v>0</v>
      </c>
      <c r="P15" s="231">
        <f>H15/'Försättsblad-börja här'!$F$23</f>
        <v>0</v>
      </c>
      <c r="Q15" s="271">
        <f>I15/'Försättsblad-börja här'!$F$23</f>
        <v>0</v>
      </c>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75" x14ac:dyDescent="0.3">
      <c r="A16" s="18"/>
      <c r="B16" s="98">
        <v>6</v>
      </c>
      <c r="C16" s="198"/>
      <c r="D16" s="198"/>
      <c r="E16" s="99">
        <f>'Mätvärden el'!E16</f>
        <v>0</v>
      </c>
      <c r="F16" s="198"/>
      <c r="G16" s="197"/>
      <c r="H16" s="323">
        <f t="shared" si="1"/>
        <v>0</v>
      </c>
      <c r="I16" s="323">
        <f t="shared" si="2"/>
        <v>0</v>
      </c>
      <c r="J16" s="277"/>
      <c r="K16" s="231">
        <f>C16/'Försättsblad-börja här'!$F$23</f>
        <v>0</v>
      </c>
      <c r="L16" s="231">
        <f>D16/'Försättsblad-börja här'!$F$23</f>
        <v>0</v>
      </c>
      <c r="M16" s="231">
        <f>E16/'Försättsblad-börja här'!$F$23</f>
        <v>0</v>
      </c>
      <c r="N16" s="231">
        <f>F16/'Försättsblad-börja här'!$F$23</f>
        <v>0</v>
      </c>
      <c r="O16" s="231">
        <f>G16/'Försättsblad-börja här'!$F$23</f>
        <v>0</v>
      </c>
      <c r="P16" s="231">
        <f>H16/'Försättsblad-börja här'!$F$23</f>
        <v>0</v>
      </c>
      <c r="Q16" s="271">
        <f>I16/'Försättsblad-börja här'!$F$23</f>
        <v>0</v>
      </c>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5.75" x14ac:dyDescent="0.3">
      <c r="A17" s="18"/>
      <c r="B17" s="98">
        <v>7</v>
      </c>
      <c r="C17" s="198"/>
      <c r="D17" s="198"/>
      <c r="E17" s="99">
        <f>'Mätvärden el'!E17</f>
        <v>0</v>
      </c>
      <c r="F17" s="198"/>
      <c r="G17" s="197"/>
      <c r="H17" s="323">
        <f t="shared" si="1"/>
        <v>0</v>
      </c>
      <c r="I17" s="323">
        <f t="shared" si="2"/>
        <v>0</v>
      </c>
      <c r="J17" s="277"/>
      <c r="K17" s="231">
        <f>C17/'Försättsblad-börja här'!$F$23</f>
        <v>0</v>
      </c>
      <c r="L17" s="231">
        <f>D17/'Försättsblad-börja här'!$F$23</f>
        <v>0</v>
      </c>
      <c r="M17" s="231">
        <f>E17/'Försättsblad-börja här'!$F$23</f>
        <v>0</v>
      </c>
      <c r="N17" s="231">
        <f>F17/'Försättsblad-börja här'!$F$23</f>
        <v>0</v>
      </c>
      <c r="O17" s="231">
        <f>G17/'Försättsblad-börja här'!$F$23</f>
        <v>0</v>
      </c>
      <c r="P17" s="231">
        <f>H17/'Försättsblad-börja här'!$F$23</f>
        <v>0</v>
      </c>
      <c r="Q17" s="271">
        <f>I17/'Försättsblad-börja här'!$F$23</f>
        <v>0</v>
      </c>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5.75" x14ac:dyDescent="0.3">
      <c r="A18" s="18"/>
      <c r="B18" s="98">
        <v>8</v>
      </c>
      <c r="C18" s="198"/>
      <c r="D18" s="198"/>
      <c r="E18" s="99">
        <f>'Mätvärden el'!E18</f>
        <v>0</v>
      </c>
      <c r="F18" s="198"/>
      <c r="G18" s="197"/>
      <c r="H18" s="323">
        <f t="shared" si="1"/>
        <v>0</v>
      </c>
      <c r="I18" s="323">
        <f t="shared" si="2"/>
        <v>0</v>
      </c>
      <c r="J18" s="277"/>
      <c r="K18" s="231">
        <f>C18/'Försättsblad-börja här'!$F$23</f>
        <v>0</v>
      </c>
      <c r="L18" s="231">
        <f>D18/'Försättsblad-börja här'!$F$23</f>
        <v>0</v>
      </c>
      <c r="M18" s="231">
        <f>E18/'Försättsblad-börja här'!$F$23</f>
        <v>0</v>
      </c>
      <c r="N18" s="231">
        <f>F18/'Försättsblad-börja här'!$F$23</f>
        <v>0</v>
      </c>
      <c r="O18" s="231">
        <f>G18/'Försättsblad-börja här'!$F$23</f>
        <v>0</v>
      </c>
      <c r="P18" s="231">
        <f>H18/'Försättsblad-börja här'!$F$23</f>
        <v>0</v>
      </c>
      <c r="Q18" s="271">
        <f>I18/'Försättsblad-börja här'!$F$23</f>
        <v>0</v>
      </c>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5.75" x14ac:dyDescent="0.3">
      <c r="A19" s="18"/>
      <c r="B19" s="98">
        <v>9</v>
      </c>
      <c r="C19" s="198"/>
      <c r="D19" s="198"/>
      <c r="E19" s="99">
        <f>'Mätvärden el'!E19</f>
        <v>0</v>
      </c>
      <c r="F19" s="198"/>
      <c r="G19" s="197"/>
      <c r="H19" s="323">
        <f t="shared" si="1"/>
        <v>0</v>
      </c>
      <c r="I19" s="323">
        <f t="shared" si="2"/>
        <v>0</v>
      </c>
      <c r="J19" s="277"/>
      <c r="K19" s="231">
        <f>C19/'Försättsblad-börja här'!$F$23</f>
        <v>0</v>
      </c>
      <c r="L19" s="231">
        <f>D19/'Försättsblad-börja här'!$F$23</f>
        <v>0</v>
      </c>
      <c r="M19" s="231">
        <f>E19/'Försättsblad-börja här'!$F$23</f>
        <v>0</v>
      </c>
      <c r="N19" s="231">
        <f>F19/'Försättsblad-börja här'!$F$23</f>
        <v>0</v>
      </c>
      <c r="O19" s="231">
        <f>G19/'Försättsblad-börja här'!$F$23</f>
        <v>0</v>
      </c>
      <c r="P19" s="231">
        <f>H19/'Försättsblad-börja här'!$F$23</f>
        <v>0</v>
      </c>
      <c r="Q19" s="271">
        <f>I19/'Försättsblad-börja här'!$F$23</f>
        <v>0</v>
      </c>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15.75" x14ac:dyDescent="0.3">
      <c r="A20" s="18"/>
      <c r="B20" s="98">
        <v>10</v>
      </c>
      <c r="C20" s="198"/>
      <c r="D20" s="198"/>
      <c r="E20" s="99">
        <f>'Mätvärden el'!E20</f>
        <v>0</v>
      </c>
      <c r="F20" s="198"/>
      <c r="G20" s="197"/>
      <c r="H20" s="323">
        <f t="shared" si="1"/>
        <v>0</v>
      </c>
      <c r="I20" s="323">
        <f t="shared" si="2"/>
        <v>0</v>
      </c>
      <c r="J20" s="277"/>
      <c r="K20" s="231">
        <f>C20/'Försättsblad-börja här'!$F$23</f>
        <v>0</v>
      </c>
      <c r="L20" s="231">
        <f>D20/'Försättsblad-börja här'!$F$23</f>
        <v>0</v>
      </c>
      <c r="M20" s="231">
        <f>E20/'Försättsblad-börja här'!$F$23</f>
        <v>0</v>
      </c>
      <c r="N20" s="231">
        <f>F20/'Försättsblad-börja här'!$F$23</f>
        <v>0</v>
      </c>
      <c r="O20" s="231">
        <f>G20/'Försättsblad-börja här'!$F$23</f>
        <v>0</v>
      </c>
      <c r="P20" s="231">
        <f>H20/'Försättsblad-börja här'!$F$23</f>
        <v>0</v>
      </c>
      <c r="Q20" s="271">
        <f>I20/'Försättsblad-börja här'!$F$23</f>
        <v>0</v>
      </c>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15.75" x14ac:dyDescent="0.3">
      <c r="A21" s="18"/>
      <c r="B21" s="98">
        <v>11</v>
      </c>
      <c r="C21" s="198"/>
      <c r="D21" s="198"/>
      <c r="E21" s="99">
        <f>'Mätvärden el'!E21</f>
        <v>0</v>
      </c>
      <c r="F21" s="198"/>
      <c r="G21" s="197"/>
      <c r="H21" s="323">
        <f t="shared" si="1"/>
        <v>0</v>
      </c>
      <c r="I21" s="323">
        <f t="shared" si="2"/>
        <v>0</v>
      </c>
      <c r="J21" s="277"/>
      <c r="K21" s="231">
        <f>C21/'Försättsblad-börja här'!$F$23</f>
        <v>0</v>
      </c>
      <c r="L21" s="231">
        <f>D21/'Försättsblad-börja här'!$F$23</f>
        <v>0</v>
      </c>
      <c r="M21" s="231">
        <f>E21/'Försättsblad-börja här'!$F$23</f>
        <v>0</v>
      </c>
      <c r="N21" s="231">
        <f>F21/'Försättsblad-börja här'!$F$23</f>
        <v>0</v>
      </c>
      <c r="O21" s="231">
        <f>G21/'Försättsblad-börja här'!$F$23</f>
        <v>0</v>
      </c>
      <c r="P21" s="231">
        <f>H21/'Försättsblad-börja här'!$F$23</f>
        <v>0</v>
      </c>
      <c r="Q21" s="271">
        <f>I21/'Försättsblad-börja här'!$F$23</f>
        <v>0</v>
      </c>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ht="16.5" thickBot="1" x14ac:dyDescent="0.35">
      <c r="A22" s="18"/>
      <c r="B22" s="98">
        <v>12</v>
      </c>
      <c r="C22" s="200"/>
      <c r="D22" s="200"/>
      <c r="E22" s="99">
        <f>'Mätvärden el'!E22</f>
        <v>0</v>
      </c>
      <c r="F22" s="200"/>
      <c r="G22" s="204"/>
      <c r="H22" s="323">
        <f t="shared" si="1"/>
        <v>0</v>
      </c>
      <c r="I22" s="323">
        <f t="shared" si="2"/>
        <v>0</v>
      </c>
      <c r="J22" s="278"/>
      <c r="K22" s="272">
        <f>C22/'Försättsblad-börja här'!$F$23</f>
        <v>0</v>
      </c>
      <c r="L22" s="272">
        <f>D22/'Försättsblad-börja här'!$F$23</f>
        <v>0</v>
      </c>
      <c r="M22" s="272">
        <f>E22/'Försättsblad-börja här'!$F$23</f>
        <v>0</v>
      </c>
      <c r="N22" s="237">
        <f>F22/'Försättsblad-börja här'!$F$23</f>
        <v>0</v>
      </c>
      <c r="O22" s="237">
        <f>G22/'Försättsblad-börja här'!$F$23</f>
        <v>0</v>
      </c>
      <c r="P22" s="272">
        <f>H22/'Försättsblad-börja här'!$F$23</f>
        <v>0</v>
      </c>
      <c r="Q22" s="273">
        <f>I22/'Försättsblad-börja här'!$F$23</f>
        <v>0</v>
      </c>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ht="16.5" thickBot="1" x14ac:dyDescent="0.35">
      <c r="A23" s="18"/>
      <c r="B23" s="97" t="s">
        <v>71</v>
      </c>
      <c r="C23" s="330">
        <f t="shared" ref="C23:I23" si="3">SUM(C11:C22)</f>
        <v>0</v>
      </c>
      <c r="D23" s="330">
        <f t="shared" si="3"/>
        <v>0</v>
      </c>
      <c r="E23" s="57">
        <f>'Mätvärden el'!E23</f>
        <v>0</v>
      </c>
      <c r="F23" s="330">
        <f t="shared" si="3"/>
        <v>0</v>
      </c>
      <c r="G23" s="330">
        <f t="shared" si="3"/>
        <v>0</v>
      </c>
      <c r="H23" s="324">
        <f t="shared" si="3"/>
        <v>0</v>
      </c>
      <c r="I23" s="324">
        <f t="shared" si="3"/>
        <v>0</v>
      </c>
      <c r="J23" s="279"/>
      <c r="K23" s="274">
        <f>C23/'Försättsblad-börja här'!$F$23</f>
        <v>0</v>
      </c>
      <c r="L23" s="274">
        <f>D23/'Försättsblad-börja här'!$F$23</f>
        <v>0</v>
      </c>
      <c r="M23" s="274">
        <f>E23/'Försättsblad-börja här'!$F$23</f>
        <v>0</v>
      </c>
      <c r="N23" s="280">
        <f>F23/'Försättsblad-börja här'!$F$23</f>
        <v>0</v>
      </c>
      <c r="O23" s="280">
        <f>G23/'Försättsblad-börja här'!$F$23</f>
        <v>0</v>
      </c>
      <c r="P23" s="274">
        <f>H23/'Försättsblad-börja här'!$F$23</f>
        <v>0</v>
      </c>
      <c r="Q23" s="275">
        <f>I23/'Försättsblad-börja här'!$F$23</f>
        <v>0</v>
      </c>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1:62" ht="15.75" x14ac:dyDescent="0.3">
      <c r="A24" s="18"/>
      <c r="B24" s="98">
        <v>13</v>
      </c>
      <c r="C24" s="197"/>
      <c r="D24" s="197"/>
      <c r="E24" s="99">
        <f>'Mätvärden el'!E24</f>
        <v>0</v>
      </c>
      <c r="F24" s="197"/>
      <c r="G24" s="197"/>
      <c r="H24" s="323">
        <f t="shared" si="1"/>
        <v>0</v>
      </c>
      <c r="I24" s="323">
        <f t="shared" si="2"/>
        <v>0</v>
      </c>
      <c r="J24" s="276"/>
      <c r="K24" s="231">
        <f>C24/'Försättsblad-börja här'!$F$23</f>
        <v>0</v>
      </c>
      <c r="L24" s="231">
        <f>D24/'Försättsblad-börja här'!$F$23</f>
        <v>0</v>
      </c>
      <c r="M24" s="231">
        <f>E24/'Försättsblad-börja här'!$F$23</f>
        <v>0</v>
      </c>
      <c r="N24" s="231">
        <f>F24/'Försättsblad-börja här'!$F$23</f>
        <v>0</v>
      </c>
      <c r="O24" s="231">
        <f>G24/'Försättsblad-börja här'!$F$23</f>
        <v>0</v>
      </c>
      <c r="P24" s="231">
        <f>H24/'Försättsblad-börja här'!$F$23</f>
        <v>0</v>
      </c>
      <c r="Q24" s="271">
        <f>I24/'Försättsblad-börja här'!$F$23</f>
        <v>0</v>
      </c>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1:62" ht="15.75" x14ac:dyDescent="0.3">
      <c r="A25" s="18"/>
      <c r="B25" s="98">
        <v>14</v>
      </c>
      <c r="C25" s="198"/>
      <c r="D25" s="198"/>
      <c r="E25" s="99">
        <f>'Mätvärden el'!E25</f>
        <v>0</v>
      </c>
      <c r="F25" s="198"/>
      <c r="G25" s="197"/>
      <c r="H25" s="323">
        <f t="shared" si="1"/>
        <v>0</v>
      </c>
      <c r="I25" s="323">
        <f t="shared" si="2"/>
        <v>0</v>
      </c>
      <c r="J25" s="277"/>
      <c r="K25" s="231">
        <f>C25/'Försättsblad-börja här'!$F$23</f>
        <v>0</v>
      </c>
      <c r="L25" s="231">
        <f>D25/'Försättsblad-börja här'!$F$23</f>
        <v>0</v>
      </c>
      <c r="M25" s="231">
        <f>E25/'Försättsblad-börja här'!$F$23</f>
        <v>0</v>
      </c>
      <c r="N25" s="231">
        <f>F25/'Försättsblad-börja här'!$F$23</f>
        <v>0</v>
      </c>
      <c r="O25" s="231">
        <f>G25/'Försättsblad-börja här'!$F$23</f>
        <v>0</v>
      </c>
      <c r="P25" s="231">
        <f>H25/'Försättsblad-börja här'!$F$23</f>
        <v>0</v>
      </c>
      <c r="Q25" s="271">
        <f>I25/'Försättsblad-börja här'!$F$23</f>
        <v>0</v>
      </c>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ht="15.75" x14ac:dyDescent="0.3">
      <c r="A26" s="18"/>
      <c r="B26" s="98">
        <v>15</v>
      </c>
      <c r="C26" s="198"/>
      <c r="D26" s="198"/>
      <c r="E26" s="99">
        <f>'Mätvärden el'!E26</f>
        <v>0</v>
      </c>
      <c r="F26" s="198"/>
      <c r="G26" s="197"/>
      <c r="H26" s="323">
        <f t="shared" si="1"/>
        <v>0</v>
      </c>
      <c r="I26" s="323">
        <f t="shared" si="2"/>
        <v>0</v>
      </c>
      <c r="J26" s="277"/>
      <c r="K26" s="231">
        <f>C26/'Försättsblad-börja här'!$F$23</f>
        <v>0</v>
      </c>
      <c r="L26" s="231">
        <f>D26/'Försättsblad-börja här'!$F$23</f>
        <v>0</v>
      </c>
      <c r="M26" s="231">
        <f>E26/'Försättsblad-börja här'!$F$23</f>
        <v>0</v>
      </c>
      <c r="N26" s="231">
        <f>F26/'Försättsblad-börja här'!$F$23</f>
        <v>0</v>
      </c>
      <c r="O26" s="231">
        <f>G26/'Försättsblad-börja här'!$F$23</f>
        <v>0</v>
      </c>
      <c r="P26" s="231">
        <f>H26/'Försättsblad-börja här'!$F$23</f>
        <v>0</v>
      </c>
      <c r="Q26" s="271">
        <f>I26/'Försättsblad-börja här'!$F$23</f>
        <v>0</v>
      </c>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1:62" ht="15.75" x14ac:dyDescent="0.3">
      <c r="A27" s="18"/>
      <c r="B27" s="98">
        <v>16</v>
      </c>
      <c r="C27" s="198"/>
      <c r="D27" s="198"/>
      <c r="E27" s="99">
        <f>'Mätvärden el'!E27</f>
        <v>0</v>
      </c>
      <c r="F27" s="198"/>
      <c r="G27" s="197"/>
      <c r="H27" s="323">
        <f t="shared" si="1"/>
        <v>0</v>
      </c>
      <c r="I27" s="323">
        <f t="shared" si="2"/>
        <v>0</v>
      </c>
      <c r="J27" s="277"/>
      <c r="K27" s="231">
        <f>C27/'Försättsblad-börja här'!$F$23</f>
        <v>0</v>
      </c>
      <c r="L27" s="231">
        <f>D27/'Försättsblad-börja här'!$F$23</f>
        <v>0</v>
      </c>
      <c r="M27" s="231">
        <f>E27/'Försättsblad-börja här'!$F$23</f>
        <v>0</v>
      </c>
      <c r="N27" s="231">
        <f>F27/'Försättsblad-börja här'!$F$23</f>
        <v>0</v>
      </c>
      <c r="O27" s="231">
        <f>G27/'Försättsblad-börja här'!$F$23</f>
        <v>0</v>
      </c>
      <c r="P27" s="231">
        <f>H27/'Försättsblad-börja här'!$F$23</f>
        <v>0</v>
      </c>
      <c r="Q27" s="271">
        <f>I27/'Försättsblad-börja här'!$F$23</f>
        <v>0</v>
      </c>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15.75" x14ac:dyDescent="0.3">
      <c r="A28" s="18"/>
      <c r="B28" s="98">
        <v>17</v>
      </c>
      <c r="C28" s="198"/>
      <c r="D28" s="198"/>
      <c r="E28" s="99">
        <f>'Mätvärden el'!E28</f>
        <v>0</v>
      </c>
      <c r="F28" s="198"/>
      <c r="G28" s="197"/>
      <c r="H28" s="323">
        <f t="shared" si="1"/>
        <v>0</v>
      </c>
      <c r="I28" s="323">
        <f t="shared" si="2"/>
        <v>0</v>
      </c>
      <c r="J28" s="277"/>
      <c r="K28" s="231">
        <f>C28/'Försättsblad-börja här'!$F$23</f>
        <v>0</v>
      </c>
      <c r="L28" s="231">
        <f>D28/'Försättsblad-börja här'!$F$23</f>
        <v>0</v>
      </c>
      <c r="M28" s="231">
        <f>E28/'Försättsblad-börja här'!$F$23</f>
        <v>0</v>
      </c>
      <c r="N28" s="231">
        <f>F28/'Försättsblad-börja här'!$F$23</f>
        <v>0</v>
      </c>
      <c r="O28" s="231">
        <f>G28/'Försättsblad-börja här'!$F$23</f>
        <v>0</v>
      </c>
      <c r="P28" s="231">
        <f>H28/'Försättsblad-börja här'!$F$23</f>
        <v>0</v>
      </c>
      <c r="Q28" s="271">
        <f>I28/'Försättsblad-börja här'!$F$23</f>
        <v>0</v>
      </c>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15.75" x14ac:dyDescent="0.3">
      <c r="A29" s="18"/>
      <c r="B29" s="98">
        <v>18</v>
      </c>
      <c r="C29" s="198"/>
      <c r="D29" s="198"/>
      <c r="E29" s="99">
        <f>'Mätvärden el'!E29</f>
        <v>0</v>
      </c>
      <c r="F29" s="198"/>
      <c r="G29" s="197"/>
      <c r="H29" s="323">
        <f t="shared" si="1"/>
        <v>0</v>
      </c>
      <c r="I29" s="323">
        <f t="shared" si="2"/>
        <v>0</v>
      </c>
      <c r="J29" s="277"/>
      <c r="K29" s="231">
        <f>C29/'Försättsblad-börja här'!$F$23</f>
        <v>0</v>
      </c>
      <c r="L29" s="231">
        <f>D29/'Försättsblad-börja här'!$F$23</f>
        <v>0</v>
      </c>
      <c r="M29" s="231">
        <f>E29/'Försättsblad-börja här'!$F$23</f>
        <v>0</v>
      </c>
      <c r="N29" s="231">
        <f>F29/'Försättsblad-börja här'!$F$23</f>
        <v>0</v>
      </c>
      <c r="O29" s="231">
        <f>G29/'Försättsblad-börja här'!$F$23</f>
        <v>0</v>
      </c>
      <c r="P29" s="231">
        <f>H29/'Försättsblad-börja här'!$F$23</f>
        <v>0</v>
      </c>
      <c r="Q29" s="271">
        <f>I29/'Försättsblad-börja här'!$F$23</f>
        <v>0</v>
      </c>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15.75" x14ac:dyDescent="0.3">
      <c r="A30" s="18"/>
      <c r="B30" s="98">
        <v>19</v>
      </c>
      <c r="C30" s="198"/>
      <c r="D30" s="198"/>
      <c r="E30" s="99">
        <f>'Mätvärden el'!E30</f>
        <v>0</v>
      </c>
      <c r="F30" s="198"/>
      <c r="G30" s="197"/>
      <c r="H30" s="323">
        <f t="shared" si="1"/>
        <v>0</v>
      </c>
      <c r="I30" s="323">
        <f t="shared" si="2"/>
        <v>0</v>
      </c>
      <c r="J30" s="277"/>
      <c r="K30" s="231">
        <f>C30/'Försättsblad-börja här'!$F$23</f>
        <v>0</v>
      </c>
      <c r="L30" s="231">
        <f>D30/'Försättsblad-börja här'!$F$23</f>
        <v>0</v>
      </c>
      <c r="M30" s="231">
        <f>E30/'Försättsblad-börja här'!$F$23</f>
        <v>0</v>
      </c>
      <c r="N30" s="231">
        <f>F30/'Försättsblad-börja här'!$F$23</f>
        <v>0</v>
      </c>
      <c r="O30" s="231">
        <f>G30/'Försättsblad-börja här'!$F$23</f>
        <v>0</v>
      </c>
      <c r="P30" s="231">
        <f>H30/'Försättsblad-börja här'!$F$23</f>
        <v>0</v>
      </c>
      <c r="Q30" s="271">
        <f>I30/'Försättsblad-börja här'!$F$23</f>
        <v>0</v>
      </c>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ht="15.75" x14ac:dyDescent="0.3">
      <c r="A31" s="18"/>
      <c r="B31" s="98">
        <v>20</v>
      </c>
      <c r="C31" s="198"/>
      <c r="D31" s="198"/>
      <c r="E31" s="99">
        <f>'Mätvärden el'!E31</f>
        <v>0</v>
      </c>
      <c r="F31" s="198"/>
      <c r="G31" s="197"/>
      <c r="H31" s="323">
        <f t="shared" si="1"/>
        <v>0</v>
      </c>
      <c r="I31" s="323">
        <f t="shared" si="2"/>
        <v>0</v>
      </c>
      <c r="J31" s="277"/>
      <c r="K31" s="231">
        <f>C31/'Försättsblad-börja här'!$F$23</f>
        <v>0</v>
      </c>
      <c r="L31" s="231">
        <f>D31/'Försättsblad-börja här'!$F$23</f>
        <v>0</v>
      </c>
      <c r="M31" s="231">
        <f>E31/'Försättsblad-börja här'!$F$23</f>
        <v>0</v>
      </c>
      <c r="N31" s="231">
        <f>F31/'Försättsblad-börja här'!$F$23</f>
        <v>0</v>
      </c>
      <c r="O31" s="231">
        <f>G31/'Försättsblad-börja här'!$F$23</f>
        <v>0</v>
      </c>
      <c r="P31" s="231">
        <f>H31/'Försättsblad-börja här'!$F$23</f>
        <v>0</v>
      </c>
      <c r="Q31" s="271">
        <f>I31/'Försättsblad-börja här'!$F$23</f>
        <v>0</v>
      </c>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15.75" x14ac:dyDescent="0.3">
      <c r="A32" s="18"/>
      <c r="B32" s="98">
        <v>21</v>
      </c>
      <c r="C32" s="198"/>
      <c r="D32" s="198"/>
      <c r="E32" s="99">
        <f>'Mätvärden el'!E32</f>
        <v>0</v>
      </c>
      <c r="F32" s="198"/>
      <c r="G32" s="197"/>
      <c r="H32" s="323">
        <f t="shared" si="1"/>
        <v>0</v>
      </c>
      <c r="I32" s="323">
        <f t="shared" si="2"/>
        <v>0</v>
      </c>
      <c r="J32" s="277"/>
      <c r="K32" s="231">
        <f>C32/'Försättsblad-börja här'!$F$23</f>
        <v>0</v>
      </c>
      <c r="L32" s="231">
        <f>D32/'Försättsblad-börja här'!$F$23</f>
        <v>0</v>
      </c>
      <c r="M32" s="231">
        <f>E32/'Försättsblad-börja här'!$F$23</f>
        <v>0</v>
      </c>
      <c r="N32" s="231">
        <f>F32/'Försättsblad-börja här'!$F$23</f>
        <v>0</v>
      </c>
      <c r="O32" s="231">
        <f>G32/'Försättsblad-börja här'!$F$23</f>
        <v>0</v>
      </c>
      <c r="P32" s="231">
        <f>H32/'Försättsblad-börja här'!$F$23</f>
        <v>0</v>
      </c>
      <c r="Q32" s="271">
        <f>I32/'Försättsblad-börja här'!$F$23</f>
        <v>0</v>
      </c>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15.75" x14ac:dyDescent="0.3">
      <c r="A33" s="18"/>
      <c r="B33" s="98">
        <v>22</v>
      </c>
      <c r="C33" s="198"/>
      <c r="D33" s="198"/>
      <c r="E33" s="99">
        <f>'Mätvärden el'!E33</f>
        <v>0</v>
      </c>
      <c r="F33" s="198"/>
      <c r="G33" s="197"/>
      <c r="H33" s="323">
        <f t="shared" si="1"/>
        <v>0</v>
      </c>
      <c r="I33" s="323">
        <f t="shared" si="2"/>
        <v>0</v>
      </c>
      <c r="J33" s="277"/>
      <c r="K33" s="231">
        <f>C33/'Försättsblad-börja här'!$F$23</f>
        <v>0</v>
      </c>
      <c r="L33" s="231">
        <f>D33/'Försättsblad-börja här'!$F$23</f>
        <v>0</v>
      </c>
      <c r="M33" s="231">
        <f>E33/'Försättsblad-börja här'!$F$23</f>
        <v>0</v>
      </c>
      <c r="N33" s="231">
        <f>F33/'Försättsblad-börja här'!$F$23</f>
        <v>0</v>
      </c>
      <c r="O33" s="231">
        <f>G33/'Försättsblad-börja här'!$F$23</f>
        <v>0</v>
      </c>
      <c r="P33" s="231">
        <f>H33/'Försättsblad-börja här'!$F$23</f>
        <v>0</v>
      </c>
      <c r="Q33" s="271">
        <f>I33/'Försättsblad-börja här'!$F$23</f>
        <v>0</v>
      </c>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15.75" x14ac:dyDescent="0.3">
      <c r="A34" s="18"/>
      <c r="B34" s="98">
        <v>23</v>
      </c>
      <c r="C34" s="198"/>
      <c r="D34" s="198"/>
      <c r="E34" s="99">
        <f>'Mätvärden el'!E34</f>
        <v>0</v>
      </c>
      <c r="F34" s="198"/>
      <c r="G34" s="197"/>
      <c r="H34" s="323">
        <f t="shared" si="1"/>
        <v>0</v>
      </c>
      <c r="I34" s="323">
        <f t="shared" si="2"/>
        <v>0</v>
      </c>
      <c r="J34" s="277"/>
      <c r="K34" s="231">
        <f>C34/'Försättsblad-börja här'!$F$23</f>
        <v>0</v>
      </c>
      <c r="L34" s="231">
        <f>D34/'Försättsblad-börja här'!$F$23</f>
        <v>0</v>
      </c>
      <c r="M34" s="231">
        <f>E34/'Försättsblad-börja här'!$F$23</f>
        <v>0</v>
      </c>
      <c r="N34" s="231">
        <f>F34/'Försättsblad-börja här'!$F$23</f>
        <v>0</v>
      </c>
      <c r="O34" s="231">
        <f>G34/'Försättsblad-börja här'!$F$23</f>
        <v>0</v>
      </c>
      <c r="P34" s="231">
        <f>H34/'Försättsblad-börja här'!$F$23</f>
        <v>0</v>
      </c>
      <c r="Q34" s="271">
        <f>I34/'Försättsblad-börja här'!$F$23</f>
        <v>0</v>
      </c>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6.5" thickBot="1" x14ac:dyDescent="0.35">
      <c r="A35" s="18"/>
      <c r="B35" s="98">
        <v>24</v>
      </c>
      <c r="C35" s="200"/>
      <c r="D35" s="200"/>
      <c r="E35" s="113">
        <f>'Mätvärden el'!E35</f>
        <v>0</v>
      </c>
      <c r="F35" s="200"/>
      <c r="G35" s="204"/>
      <c r="H35" s="323">
        <f t="shared" si="1"/>
        <v>0</v>
      </c>
      <c r="I35" s="323">
        <f t="shared" si="2"/>
        <v>0</v>
      </c>
      <c r="J35" s="278"/>
      <c r="K35" s="272">
        <f>C35/'Försättsblad-börja här'!$F$23</f>
        <v>0</v>
      </c>
      <c r="L35" s="272">
        <f>D35/'Försättsblad-börja här'!$F$23</f>
        <v>0</v>
      </c>
      <c r="M35" s="272">
        <f>E35/'Försättsblad-börja här'!$F$23</f>
        <v>0</v>
      </c>
      <c r="N35" s="237">
        <f>F35/'Försättsblad-börja här'!$F$23</f>
        <v>0</v>
      </c>
      <c r="O35" s="237">
        <f>G35/'Försättsblad-börja här'!$F$23</f>
        <v>0</v>
      </c>
      <c r="P35" s="272">
        <f>H35/'Försättsblad-börja här'!$F$23</f>
        <v>0</v>
      </c>
      <c r="Q35" s="273">
        <f>I35/'Försättsblad-börja här'!$F$23</f>
        <v>0</v>
      </c>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16.5" thickBot="1" x14ac:dyDescent="0.35">
      <c r="A36" s="18"/>
      <c r="B36" s="97" t="s">
        <v>72</v>
      </c>
      <c r="C36" s="330">
        <f t="shared" ref="C36:I36" si="4">SUM(C24:C35)</f>
        <v>0</v>
      </c>
      <c r="D36" s="330">
        <f t="shared" si="4"/>
        <v>0</v>
      </c>
      <c r="E36" s="222">
        <f>'Mätvärden el'!E36</f>
        <v>0</v>
      </c>
      <c r="F36" s="330">
        <f t="shared" si="4"/>
        <v>0</v>
      </c>
      <c r="G36" s="330">
        <f t="shared" si="4"/>
        <v>0</v>
      </c>
      <c r="H36" s="324">
        <f t="shared" si="4"/>
        <v>0</v>
      </c>
      <c r="I36" s="324">
        <f t="shared" si="4"/>
        <v>0</v>
      </c>
      <c r="J36" s="279"/>
      <c r="K36" s="274">
        <f>C36/'Försättsblad-börja här'!$F$23</f>
        <v>0</v>
      </c>
      <c r="L36" s="274">
        <f>D36/'Försättsblad-börja här'!$F$23</f>
        <v>0</v>
      </c>
      <c r="M36" s="274">
        <f>E36/'Försättsblad-börja här'!$F$23</f>
        <v>0</v>
      </c>
      <c r="N36" s="280">
        <f>F36/'Försättsblad-börja här'!$F$23</f>
        <v>0</v>
      </c>
      <c r="O36" s="280">
        <f>G36/'Försättsblad-börja här'!$F$23</f>
        <v>0</v>
      </c>
      <c r="P36" s="274">
        <f>H36/'Försättsblad-börja här'!$F$23</f>
        <v>0</v>
      </c>
      <c r="Q36" s="275">
        <f>I36/'Försättsblad-börja här'!$F$23</f>
        <v>0</v>
      </c>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15.75" x14ac:dyDescent="0.3">
      <c r="A37" s="18"/>
      <c r="B37" s="98">
        <v>25</v>
      </c>
      <c r="C37" s="197"/>
      <c r="D37" s="197"/>
      <c r="E37" s="99">
        <f>'Mätvärden el'!E37</f>
        <v>0</v>
      </c>
      <c r="F37" s="197"/>
      <c r="G37" s="197"/>
      <c r="H37" s="323">
        <f t="shared" si="1"/>
        <v>0</v>
      </c>
      <c r="I37" s="323">
        <f t="shared" si="2"/>
        <v>0</v>
      </c>
      <c r="J37" s="276"/>
      <c r="K37" s="231">
        <f>C37/'Försättsblad-börja här'!$F$23</f>
        <v>0</v>
      </c>
      <c r="L37" s="231">
        <f>D37/'Försättsblad-börja här'!$F$23</f>
        <v>0</v>
      </c>
      <c r="M37" s="231">
        <f>E37/'Försättsblad-börja här'!$F$23</f>
        <v>0</v>
      </c>
      <c r="N37" s="231">
        <f>F37/'Försättsblad-börja här'!$F$23</f>
        <v>0</v>
      </c>
      <c r="O37" s="231">
        <f>G37/'Försättsblad-börja här'!$F$23</f>
        <v>0</v>
      </c>
      <c r="P37" s="231">
        <f>H37/'Försättsblad-börja här'!$F$23</f>
        <v>0</v>
      </c>
      <c r="Q37" s="271">
        <f>I37/'Försättsblad-börja här'!$F$23</f>
        <v>0</v>
      </c>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15.75" x14ac:dyDescent="0.3">
      <c r="A38" s="18"/>
      <c r="B38" s="98">
        <v>26</v>
      </c>
      <c r="C38" s="198"/>
      <c r="D38" s="198"/>
      <c r="E38" s="99">
        <f>'Mätvärden el'!E38</f>
        <v>0</v>
      </c>
      <c r="F38" s="198"/>
      <c r="G38" s="197"/>
      <c r="H38" s="323">
        <f t="shared" si="1"/>
        <v>0</v>
      </c>
      <c r="I38" s="323">
        <f t="shared" si="2"/>
        <v>0</v>
      </c>
      <c r="J38" s="277"/>
      <c r="K38" s="231">
        <f>C38/'Försättsblad-börja här'!$F$23</f>
        <v>0</v>
      </c>
      <c r="L38" s="231">
        <f>D38/'Försättsblad-börja här'!$F$23</f>
        <v>0</v>
      </c>
      <c r="M38" s="231">
        <f>E38/'Försättsblad-börja här'!$F$23</f>
        <v>0</v>
      </c>
      <c r="N38" s="231">
        <f>F38/'Försättsblad-börja här'!$F$23</f>
        <v>0</v>
      </c>
      <c r="O38" s="231">
        <f>G38/'Försättsblad-börja här'!$F$23</f>
        <v>0</v>
      </c>
      <c r="P38" s="231">
        <f>H38/'Försättsblad-börja här'!$F$23</f>
        <v>0</v>
      </c>
      <c r="Q38" s="271">
        <f>I38/'Försättsblad-börja här'!$F$23</f>
        <v>0</v>
      </c>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5.75" x14ac:dyDescent="0.3">
      <c r="A39" s="18"/>
      <c r="B39" s="98">
        <v>27</v>
      </c>
      <c r="C39" s="198"/>
      <c r="D39" s="198"/>
      <c r="E39" s="99">
        <f>'Mätvärden el'!E39</f>
        <v>0</v>
      </c>
      <c r="F39" s="198"/>
      <c r="G39" s="197"/>
      <c r="H39" s="323">
        <f t="shared" si="1"/>
        <v>0</v>
      </c>
      <c r="I39" s="323">
        <f t="shared" si="2"/>
        <v>0</v>
      </c>
      <c r="J39" s="277"/>
      <c r="K39" s="231">
        <f>C39/'Försättsblad-börja här'!$F$23</f>
        <v>0</v>
      </c>
      <c r="L39" s="231">
        <f>D39/'Försättsblad-börja här'!$F$23</f>
        <v>0</v>
      </c>
      <c r="M39" s="231">
        <f>E39/'Försättsblad-börja här'!$F$23</f>
        <v>0</v>
      </c>
      <c r="N39" s="231">
        <f>F39/'Försättsblad-börja här'!$F$23</f>
        <v>0</v>
      </c>
      <c r="O39" s="231">
        <f>G39/'Försättsblad-börja här'!$F$23</f>
        <v>0</v>
      </c>
      <c r="P39" s="231">
        <f>H39/'Försättsblad-börja här'!$F$23</f>
        <v>0</v>
      </c>
      <c r="Q39" s="271">
        <f>I39/'Försättsblad-börja här'!$F$23</f>
        <v>0</v>
      </c>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5.75" x14ac:dyDescent="0.3">
      <c r="A40" s="18"/>
      <c r="B40" s="98">
        <v>28</v>
      </c>
      <c r="C40" s="198"/>
      <c r="D40" s="198"/>
      <c r="E40" s="99">
        <f>'Mätvärden el'!E40</f>
        <v>0</v>
      </c>
      <c r="F40" s="198"/>
      <c r="G40" s="197"/>
      <c r="H40" s="323">
        <f t="shared" si="1"/>
        <v>0</v>
      </c>
      <c r="I40" s="323">
        <f t="shared" si="2"/>
        <v>0</v>
      </c>
      <c r="J40" s="277"/>
      <c r="K40" s="231">
        <f>C40/'Försättsblad-börja här'!$F$23</f>
        <v>0</v>
      </c>
      <c r="L40" s="231">
        <f>D40/'Försättsblad-börja här'!$F$23</f>
        <v>0</v>
      </c>
      <c r="M40" s="231">
        <f>E40/'Försättsblad-börja här'!$F$23</f>
        <v>0</v>
      </c>
      <c r="N40" s="231">
        <f>F40/'Försättsblad-börja här'!$F$23</f>
        <v>0</v>
      </c>
      <c r="O40" s="231">
        <f>G40/'Försättsblad-börja här'!$F$23</f>
        <v>0</v>
      </c>
      <c r="P40" s="231">
        <f>H40/'Försättsblad-börja här'!$F$23</f>
        <v>0</v>
      </c>
      <c r="Q40" s="271">
        <f>I40/'Försättsblad-börja här'!$F$23</f>
        <v>0</v>
      </c>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5.75" x14ac:dyDescent="0.3">
      <c r="A41" s="18"/>
      <c r="B41" s="98">
        <v>29</v>
      </c>
      <c r="C41" s="198"/>
      <c r="D41" s="198"/>
      <c r="E41" s="99">
        <f>'Mätvärden el'!E41</f>
        <v>0</v>
      </c>
      <c r="F41" s="198"/>
      <c r="G41" s="197"/>
      <c r="H41" s="323">
        <f t="shared" si="1"/>
        <v>0</v>
      </c>
      <c r="I41" s="323">
        <f t="shared" si="2"/>
        <v>0</v>
      </c>
      <c r="J41" s="277"/>
      <c r="K41" s="231">
        <f>C41/'Försättsblad-börja här'!$F$23</f>
        <v>0</v>
      </c>
      <c r="L41" s="231">
        <f>D41/'Försättsblad-börja här'!$F$23</f>
        <v>0</v>
      </c>
      <c r="M41" s="231">
        <f>E41/'Försättsblad-börja här'!$F$23</f>
        <v>0</v>
      </c>
      <c r="N41" s="231">
        <f>F41/'Försättsblad-börja här'!$F$23</f>
        <v>0</v>
      </c>
      <c r="O41" s="231">
        <f>G41/'Försättsblad-börja här'!$F$23</f>
        <v>0</v>
      </c>
      <c r="P41" s="231">
        <f>H41/'Försättsblad-börja här'!$F$23</f>
        <v>0</v>
      </c>
      <c r="Q41" s="271">
        <f>I41/'Försättsblad-börja här'!$F$23</f>
        <v>0</v>
      </c>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75" x14ac:dyDescent="0.3">
      <c r="A42" s="18"/>
      <c r="B42" s="98">
        <v>30</v>
      </c>
      <c r="C42" s="198"/>
      <c r="D42" s="198"/>
      <c r="E42" s="99">
        <f>'Mätvärden el'!E42</f>
        <v>0</v>
      </c>
      <c r="F42" s="198"/>
      <c r="G42" s="197"/>
      <c r="H42" s="323">
        <f t="shared" si="1"/>
        <v>0</v>
      </c>
      <c r="I42" s="323">
        <f t="shared" si="2"/>
        <v>0</v>
      </c>
      <c r="J42" s="277"/>
      <c r="K42" s="231">
        <f>C42/'Försättsblad-börja här'!$F$23</f>
        <v>0</v>
      </c>
      <c r="L42" s="231">
        <f>D42/'Försättsblad-börja här'!$F$23</f>
        <v>0</v>
      </c>
      <c r="M42" s="231">
        <f>E42/'Försättsblad-börja här'!$F$23</f>
        <v>0</v>
      </c>
      <c r="N42" s="231">
        <f>F42/'Försättsblad-börja här'!$F$23</f>
        <v>0</v>
      </c>
      <c r="O42" s="231">
        <f>G42/'Försättsblad-börja här'!$F$23</f>
        <v>0</v>
      </c>
      <c r="P42" s="231">
        <f>H42/'Försättsblad-börja här'!$F$23</f>
        <v>0</v>
      </c>
      <c r="Q42" s="271">
        <f>I42/'Försättsblad-börja här'!$F$23</f>
        <v>0</v>
      </c>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5.75" x14ac:dyDescent="0.3">
      <c r="A43" s="18"/>
      <c r="B43" s="98">
        <v>31</v>
      </c>
      <c r="C43" s="198"/>
      <c r="D43" s="198"/>
      <c r="E43" s="99">
        <f>'Mätvärden el'!E43</f>
        <v>0</v>
      </c>
      <c r="F43" s="198"/>
      <c r="G43" s="197"/>
      <c r="H43" s="323">
        <f t="shared" si="1"/>
        <v>0</v>
      </c>
      <c r="I43" s="323">
        <f t="shared" si="2"/>
        <v>0</v>
      </c>
      <c r="J43" s="277"/>
      <c r="K43" s="231">
        <f>C43/'Försättsblad-börja här'!$F$23</f>
        <v>0</v>
      </c>
      <c r="L43" s="231">
        <f>D43/'Försättsblad-börja här'!$F$23</f>
        <v>0</v>
      </c>
      <c r="M43" s="231">
        <f>E43/'Försättsblad-börja här'!$F$23</f>
        <v>0</v>
      </c>
      <c r="N43" s="231">
        <f>F43/'Försättsblad-börja här'!$F$23</f>
        <v>0</v>
      </c>
      <c r="O43" s="231">
        <f>G43/'Försättsblad-börja här'!$F$23</f>
        <v>0</v>
      </c>
      <c r="P43" s="231">
        <f>H43/'Försättsblad-börja här'!$F$23</f>
        <v>0</v>
      </c>
      <c r="Q43" s="271">
        <f>I43/'Försättsblad-börja här'!$F$23</f>
        <v>0</v>
      </c>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75" x14ac:dyDescent="0.3">
      <c r="A44" s="18"/>
      <c r="B44" s="98">
        <v>32</v>
      </c>
      <c r="C44" s="198"/>
      <c r="D44" s="198"/>
      <c r="E44" s="99">
        <f>'Mätvärden el'!E44</f>
        <v>0</v>
      </c>
      <c r="F44" s="198"/>
      <c r="G44" s="197"/>
      <c r="H44" s="323">
        <f t="shared" si="1"/>
        <v>0</v>
      </c>
      <c r="I44" s="323">
        <f t="shared" si="2"/>
        <v>0</v>
      </c>
      <c r="J44" s="277"/>
      <c r="K44" s="231">
        <f>C44/'Försättsblad-börja här'!$F$23</f>
        <v>0</v>
      </c>
      <c r="L44" s="231">
        <f>D44/'Försättsblad-börja här'!$F$23</f>
        <v>0</v>
      </c>
      <c r="M44" s="231">
        <f>E44/'Försättsblad-börja här'!$F$23</f>
        <v>0</v>
      </c>
      <c r="N44" s="231">
        <f>F44/'Försättsblad-börja här'!$F$23</f>
        <v>0</v>
      </c>
      <c r="O44" s="231">
        <f>G44/'Försättsblad-börja här'!$F$23</f>
        <v>0</v>
      </c>
      <c r="P44" s="231">
        <f>H44/'Försättsblad-börja här'!$F$23</f>
        <v>0</v>
      </c>
      <c r="Q44" s="271">
        <f>I44/'Försättsblad-börja här'!$F$23</f>
        <v>0</v>
      </c>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75" x14ac:dyDescent="0.3">
      <c r="A45" s="18"/>
      <c r="B45" s="98">
        <v>33</v>
      </c>
      <c r="C45" s="198"/>
      <c r="D45" s="198"/>
      <c r="E45" s="99">
        <f>'Mätvärden el'!E45</f>
        <v>0</v>
      </c>
      <c r="F45" s="198"/>
      <c r="G45" s="197"/>
      <c r="H45" s="323">
        <f t="shared" si="1"/>
        <v>0</v>
      </c>
      <c r="I45" s="323">
        <f t="shared" si="2"/>
        <v>0</v>
      </c>
      <c r="J45" s="277"/>
      <c r="K45" s="231">
        <f>C45/'Försättsblad-börja här'!$F$23</f>
        <v>0</v>
      </c>
      <c r="L45" s="231">
        <f>D45/'Försättsblad-börja här'!$F$23</f>
        <v>0</v>
      </c>
      <c r="M45" s="231">
        <f>E45/'Försättsblad-börja här'!$F$23</f>
        <v>0</v>
      </c>
      <c r="N45" s="231">
        <f>F45/'Försättsblad-börja här'!$F$23</f>
        <v>0</v>
      </c>
      <c r="O45" s="231">
        <f>G45/'Försättsblad-börja här'!$F$23</f>
        <v>0</v>
      </c>
      <c r="P45" s="231">
        <f>H45/'Försättsblad-börja här'!$F$23</f>
        <v>0</v>
      </c>
      <c r="Q45" s="271">
        <f>I45/'Försättsblad-börja här'!$F$23</f>
        <v>0</v>
      </c>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75" x14ac:dyDescent="0.3">
      <c r="A46" s="18"/>
      <c r="B46" s="98">
        <v>34</v>
      </c>
      <c r="C46" s="198"/>
      <c r="D46" s="198"/>
      <c r="E46" s="99">
        <f>'Mätvärden el'!E46</f>
        <v>0</v>
      </c>
      <c r="F46" s="198"/>
      <c r="G46" s="197"/>
      <c r="H46" s="323">
        <f t="shared" si="1"/>
        <v>0</v>
      </c>
      <c r="I46" s="323">
        <f t="shared" si="2"/>
        <v>0</v>
      </c>
      <c r="J46" s="277"/>
      <c r="K46" s="231">
        <f>C46/'Försättsblad-börja här'!$F$23</f>
        <v>0</v>
      </c>
      <c r="L46" s="231">
        <f>D46/'Försättsblad-börja här'!$F$23</f>
        <v>0</v>
      </c>
      <c r="M46" s="231">
        <f>E46/'Försättsblad-börja här'!$F$23</f>
        <v>0</v>
      </c>
      <c r="N46" s="231">
        <f>F46/'Försättsblad-börja här'!$F$23</f>
        <v>0</v>
      </c>
      <c r="O46" s="231">
        <f>G46/'Försättsblad-börja här'!$F$23</f>
        <v>0</v>
      </c>
      <c r="P46" s="231">
        <f>H46/'Försättsblad-börja här'!$F$23</f>
        <v>0</v>
      </c>
      <c r="Q46" s="271">
        <f>I46/'Försättsblad-börja här'!$F$23</f>
        <v>0</v>
      </c>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5.75" x14ac:dyDescent="0.3">
      <c r="A47" s="18"/>
      <c r="B47" s="98">
        <v>35</v>
      </c>
      <c r="C47" s="198"/>
      <c r="D47" s="198"/>
      <c r="E47" s="99">
        <f>'Mätvärden el'!E47</f>
        <v>0</v>
      </c>
      <c r="F47" s="198"/>
      <c r="G47" s="197"/>
      <c r="H47" s="323">
        <f t="shared" si="1"/>
        <v>0</v>
      </c>
      <c r="I47" s="323">
        <f t="shared" si="2"/>
        <v>0</v>
      </c>
      <c r="J47" s="277"/>
      <c r="K47" s="231">
        <f>C47/'Försättsblad-börja här'!$F$23</f>
        <v>0</v>
      </c>
      <c r="L47" s="231">
        <f>D47/'Försättsblad-börja här'!$F$23</f>
        <v>0</v>
      </c>
      <c r="M47" s="231">
        <f>E47/'Försättsblad-börja här'!$F$23</f>
        <v>0</v>
      </c>
      <c r="N47" s="231">
        <f>F47/'Försättsblad-börja här'!$F$23</f>
        <v>0</v>
      </c>
      <c r="O47" s="231">
        <f>G47/'Försättsblad-börja här'!$F$23</f>
        <v>0</v>
      </c>
      <c r="P47" s="231">
        <f>H47/'Försättsblad-börja här'!$F$23</f>
        <v>0</v>
      </c>
      <c r="Q47" s="271">
        <f>I47/'Försättsblad-börja här'!$F$23</f>
        <v>0</v>
      </c>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6.5" thickBot="1" x14ac:dyDescent="0.35">
      <c r="A48" s="18"/>
      <c r="B48" s="98">
        <v>36</v>
      </c>
      <c r="C48" s="200"/>
      <c r="D48" s="200"/>
      <c r="E48" s="113">
        <f>'Mätvärden el'!E48</f>
        <v>0</v>
      </c>
      <c r="F48" s="200"/>
      <c r="G48" s="204"/>
      <c r="H48" s="323">
        <f t="shared" si="1"/>
        <v>0</v>
      </c>
      <c r="I48" s="323">
        <f t="shared" si="2"/>
        <v>0</v>
      </c>
      <c r="J48" s="278"/>
      <c r="K48" s="272">
        <f>C48/'Försättsblad-börja här'!$F$23</f>
        <v>0</v>
      </c>
      <c r="L48" s="272">
        <f>D48/'Försättsblad-börja här'!$F$23</f>
        <v>0</v>
      </c>
      <c r="M48" s="272">
        <f>E48/'Försättsblad-börja här'!$F$23</f>
        <v>0</v>
      </c>
      <c r="N48" s="237">
        <f>F48/'Försättsblad-börja här'!$F$23</f>
        <v>0</v>
      </c>
      <c r="O48" s="237">
        <f>G48/'Försättsblad-börja här'!$F$23</f>
        <v>0</v>
      </c>
      <c r="P48" s="272">
        <f>H48/'Försättsblad-börja här'!$F$23</f>
        <v>0</v>
      </c>
      <c r="Q48" s="273">
        <f>I48/'Försättsblad-börja här'!$F$23</f>
        <v>0</v>
      </c>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6.5" thickBot="1" x14ac:dyDescent="0.35">
      <c r="A49" s="18"/>
      <c r="B49" s="97" t="s">
        <v>73</v>
      </c>
      <c r="C49" s="330">
        <f t="shared" ref="C49:I49" si="5">SUM(C37:C48)</f>
        <v>0</v>
      </c>
      <c r="D49" s="330">
        <f t="shared" si="5"/>
        <v>0</v>
      </c>
      <c r="E49" s="221">
        <f>'Mätvärden el'!E49</f>
        <v>0</v>
      </c>
      <c r="F49" s="330">
        <f t="shared" si="5"/>
        <v>0</v>
      </c>
      <c r="G49" s="330">
        <f t="shared" si="5"/>
        <v>0</v>
      </c>
      <c r="H49" s="324">
        <f t="shared" si="5"/>
        <v>0</v>
      </c>
      <c r="I49" s="324">
        <f t="shared" si="5"/>
        <v>0</v>
      </c>
      <c r="J49" s="279"/>
      <c r="K49" s="274">
        <f>C49/'Försättsblad-börja här'!$F$23</f>
        <v>0</v>
      </c>
      <c r="L49" s="274">
        <f>D49/'Försättsblad-börja här'!$F$23</f>
        <v>0</v>
      </c>
      <c r="M49" s="274">
        <f>E49/'Försättsblad-börja här'!$F$23</f>
        <v>0</v>
      </c>
      <c r="N49" s="280">
        <f>F49/'Försättsblad-börja här'!$F$23</f>
        <v>0</v>
      </c>
      <c r="O49" s="280">
        <f>G49/'Försättsblad-börja här'!$F$23</f>
        <v>0</v>
      </c>
      <c r="P49" s="274">
        <f>H49/'Försättsblad-börja här'!$F$23</f>
        <v>0</v>
      </c>
      <c r="Q49" s="275">
        <f>I49/'Försättsblad-börja här'!$F$23</f>
        <v>0</v>
      </c>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0.5" customHeight="1"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row r="89" spans="1:62"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row>
    <row r="90" spans="1:62"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row>
    <row r="91" spans="1:62"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row>
    <row r="92" spans="1:62"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row>
    <row r="93" spans="1:62"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row>
    <row r="94" spans="1:62"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row>
    <row r="95" spans="1:62"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row>
    <row r="96" spans="1:62"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row>
    <row r="97" spans="1:62"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row>
    <row r="98" spans="1:62"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row>
    <row r="99" spans="1:62"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row>
    <row r="100" spans="1:62"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row>
    <row r="101" spans="1:62"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row>
    <row r="102" spans="1:62"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row>
    <row r="103" spans="1:62"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row>
    <row r="104" spans="1:62"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row>
    <row r="105" spans="1:62"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row>
    <row r="106" spans="1:62"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row>
    <row r="107" spans="1:62"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row>
    <row r="108" spans="1:62"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row>
    <row r="109" spans="1:62"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row>
    <row r="110" spans="1:62"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row>
    <row r="111" spans="1:62"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row>
    <row r="112" spans="1:62"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row>
    <row r="113" spans="1:62"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row>
    <row r="114" spans="1:62"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row>
    <row r="115" spans="1:62"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row>
    <row r="116" spans="1:62"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row>
    <row r="117" spans="1:62"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row>
    <row r="118" spans="1:62"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row>
    <row r="119" spans="1:62"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row>
    <row r="120" spans="1:62"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row>
    <row r="121" spans="1:62"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row>
    <row r="122" spans="1:62"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row>
    <row r="123" spans="1:62"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row>
    <row r="124" spans="1:62"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row>
    <row r="125" spans="1:62"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row>
    <row r="126" spans="1:62"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row>
    <row r="127" spans="1:62"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row>
    <row r="128" spans="1:62"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row>
    <row r="129" spans="1:62"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row>
    <row r="130" spans="1:62"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row>
    <row r="131" spans="1:62"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row>
    <row r="132" spans="1:62"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row>
    <row r="133" spans="1:62"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row>
    <row r="134" spans="1:62"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row>
    <row r="135" spans="1:62"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row>
    <row r="136" spans="1:62"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row>
    <row r="137" spans="1:62"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row>
    <row r="138" spans="1:62"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row>
    <row r="139" spans="1:62"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row>
    <row r="140" spans="1:62"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row>
    <row r="141" spans="1:62"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row>
    <row r="142" spans="1:62"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row>
    <row r="143" spans="1:62"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row>
    <row r="144" spans="1:62"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row>
    <row r="145" spans="1:62"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row>
    <row r="146" spans="1:62"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row>
    <row r="147" spans="1:62"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row>
    <row r="148" spans="1:62"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row>
    <row r="149" spans="1:62"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row>
    <row r="150" spans="1:62"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row>
    <row r="151" spans="1:62"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row>
    <row r="152" spans="1:62"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row>
    <row r="153" spans="1:62"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row>
    <row r="154" spans="1:62"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row>
    <row r="155" spans="1:62"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row>
    <row r="156" spans="1:62"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row>
    <row r="157" spans="1:62"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row>
    <row r="158" spans="1:62"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row>
    <row r="159" spans="1:62"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row>
    <row r="160" spans="1:62"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row>
    <row r="161" spans="1:62"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row>
    <row r="162" spans="1:62"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row>
    <row r="163" spans="1:62"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row>
    <row r="164" spans="1:62"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row>
    <row r="165" spans="1:62"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row>
    <row r="166" spans="1:62"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row>
    <row r="167" spans="1:62"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row>
    <row r="168" spans="1:62"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row>
    <row r="169" spans="1:62"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row>
    <row r="170" spans="1:62"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row>
    <row r="171" spans="1:62"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row>
    <row r="172" spans="1:62"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row>
    <row r="173" spans="1:62"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row>
    <row r="174" spans="1:62"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row>
    <row r="175" spans="1:62"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row>
    <row r="176" spans="1:62"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row>
    <row r="177" spans="1:62"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row>
    <row r="178" spans="1:62"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row>
    <row r="179" spans="1:62"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row>
    <row r="180" spans="1:62"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row>
    <row r="181" spans="1:62"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row>
    <row r="182" spans="1:62"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row>
    <row r="183" spans="1:62"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row>
    <row r="184" spans="1:62"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row>
    <row r="185" spans="1:62"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row>
    <row r="186" spans="1:62"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row>
    <row r="187" spans="1:62"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row>
    <row r="188" spans="1:62"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row>
    <row r="189" spans="1:62"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row>
    <row r="190" spans="1:62"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row>
    <row r="191" spans="1:62"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row>
    <row r="192" spans="1:62"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row>
    <row r="193" spans="1:62"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row>
    <row r="194" spans="1:62"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row>
    <row r="195" spans="1:62"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row>
    <row r="196" spans="1:62"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row>
    <row r="197" spans="1:62"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row>
    <row r="198" spans="1:62"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row>
    <row r="199" spans="1:62"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row>
    <row r="200" spans="1:62"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row>
    <row r="201" spans="1:62"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row>
    <row r="202" spans="1:62"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row>
    <row r="203" spans="1:62"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row>
    <row r="204" spans="1:62"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row>
    <row r="205" spans="1:62"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row>
    <row r="206" spans="1:62"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row>
    <row r="207" spans="1:62"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row>
    <row r="208" spans="1:62"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row>
    <row r="209" spans="1:62"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row>
    <row r="210" spans="1:62"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row>
    <row r="211" spans="1:62"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row>
    <row r="212" spans="1:62"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row>
    <row r="213" spans="1:62"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row>
    <row r="214" spans="1:62"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row>
    <row r="215" spans="1:62"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row>
    <row r="216" spans="1:62" x14ac:dyDescent="0.2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row>
    <row r="217" spans="1:62" x14ac:dyDescent="0.2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row>
    <row r="218" spans="1:62" x14ac:dyDescent="0.2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row>
    <row r="219" spans="1:62" x14ac:dyDescent="0.2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row>
    <row r="220" spans="1:62" x14ac:dyDescent="0.2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row>
    <row r="221" spans="1:62" x14ac:dyDescent="0.2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row>
    <row r="222" spans="1:62" x14ac:dyDescent="0.2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row>
    <row r="223" spans="1:62" x14ac:dyDescent="0.2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row>
    <row r="224" spans="1:62" x14ac:dyDescent="0.2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row>
    <row r="225" spans="1:62" x14ac:dyDescent="0.2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row>
    <row r="226" spans="1:62" x14ac:dyDescent="0.2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row>
    <row r="227" spans="1:62" x14ac:dyDescent="0.2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row>
    <row r="228" spans="1:62" x14ac:dyDescent="0.2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row>
    <row r="229" spans="1:62" x14ac:dyDescent="0.2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row>
    <row r="230" spans="1:62" x14ac:dyDescent="0.2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row>
    <row r="231" spans="1:62" x14ac:dyDescent="0.2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row>
    <row r="232" spans="1:62" x14ac:dyDescent="0.2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row>
    <row r="233" spans="1:62" x14ac:dyDescent="0.2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row>
    <row r="234" spans="1:62" x14ac:dyDescent="0.2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row>
    <row r="235" spans="1:62" x14ac:dyDescent="0.2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row>
    <row r="236" spans="1:62" x14ac:dyDescent="0.2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row>
    <row r="237" spans="1:62" x14ac:dyDescent="0.2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row>
    <row r="238" spans="1:62" x14ac:dyDescent="0.2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row>
    <row r="239" spans="1:62" x14ac:dyDescent="0.2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row>
    <row r="240" spans="1:62" x14ac:dyDescent="0.2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row>
    <row r="241" spans="1:62" x14ac:dyDescent="0.2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row>
    <row r="242" spans="1:62" x14ac:dyDescent="0.2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row>
    <row r="243" spans="1:62" x14ac:dyDescent="0.2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row>
    <row r="244" spans="1:62" x14ac:dyDescent="0.2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row>
    <row r="245" spans="1:62" x14ac:dyDescent="0.2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row>
    <row r="246" spans="1:62" x14ac:dyDescent="0.2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row>
    <row r="247" spans="1:62" x14ac:dyDescent="0.2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row>
    <row r="248" spans="1:62" x14ac:dyDescent="0.2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row>
    <row r="249" spans="1:62" x14ac:dyDescent="0.2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row>
    <row r="250" spans="1:62" x14ac:dyDescent="0.2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row>
    <row r="251" spans="1:62" x14ac:dyDescent="0.2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row>
    <row r="252" spans="1:62" x14ac:dyDescent="0.2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row>
    <row r="253" spans="1:62" x14ac:dyDescent="0.2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row>
    <row r="254" spans="1:62" x14ac:dyDescent="0.2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row>
    <row r="255" spans="1:62" x14ac:dyDescent="0.2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row>
    <row r="256" spans="1:62" x14ac:dyDescent="0.2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row>
    <row r="257" spans="1:62" x14ac:dyDescent="0.2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row>
    <row r="258" spans="1:62" x14ac:dyDescent="0.2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row>
  </sheetData>
  <sheetProtection password="D01A" sheet="1" objects="1" scenarios="1"/>
  <autoFilter ref="B10:B49"/>
  <mergeCells count="1">
    <mergeCell ref="E4:H4"/>
  </mergeCells>
  <pageMargins left="0.70866141732283472" right="0.40031250000000002" top="0.74803149606299213" bottom="0.74803149606299213" header="0.31496062992125984" footer="0.31496062992125984"/>
  <pageSetup paperSize="9" scale="62"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285"/>
  <sheetViews>
    <sheetView zoomScale="80" zoomScaleNormal="80" zoomScalePageLayoutView="75" workbookViewId="0">
      <selection activeCell="K29" sqref="K29"/>
    </sheetView>
  </sheetViews>
  <sheetFormatPr defaultRowHeight="15" x14ac:dyDescent="0.25"/>
  <cols>
    <col min="1" max="1" width="1.7109375" customWidth="1"/>
    <col min="2" max="2" width="16.5703125" customWidth="1"/>
    <col min="3" max="4" width="14.140625" customWidth="1"/>
    <col min="5" max="6" width="14" customWidth="1"/>
    <col min="7" max="7" width="16.85546875" customWidth="1"/>
    <col min="8" max="8" width="16.42578125" customWidth="1"/>
    <col min="9" max="9" width="0.7109375" customWidth="1"/>
    <col min="10" max="11" width="14" customWidth="1"/>
    <col min="12" max="12" width="16.85546875" customWidth="1"/>
    <col min="13" max="13" width="16.28515625" customWidth="1"/>
    <col min="14" max="14" width="1.42578125" customWidth="1"/>
    <col min="15" max="15" width="20" customWidth="1"/>
  </cols>
  <sheetData>
    <row r="1" spans="1:60" ht="9" customHeight="1"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row>
    <row r="2" spans="1:60" ht="21" x14ac:dyDescent="0.35">
      <c r="A2" s="18"/>
      <c r="B2" s="18"/>
      <c r="C2" s="18"/>
      <c r="D2" s="49" t="s">
        <v>80</v>
      </c>
      <c r="E2" s="18"/>
      <c r="F2" s="49"/>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row>
    <row r="3" spans="1:60" ht="15.75" x14ac:dyDescent="0.3">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row>
    <row r="4" spans="1:60" ht="15.75" customHeight="1" x14ac:dyDescent="0.3">
      <c r="A4" s="39"/>
      <c r="B4" s="39"/>
      <c r="C4" s="18"/>
      <c r="D4" s="44" t="s">
        <v>68</v>
      </c>
      <c r="E4" s="503">
        <f>'Försättsblad-börja här'!C6</f>
        <v>0</v>
      </c>
      <c r="F4" s="504"/>
      <c r="G4" s="506"/>
      <c r="H4" s="39"/>
      <c r="I4" s="39"/>
      <c r="J4" s="44" t="s">
        <v>70</v>
      </c>
      <c r="K4" s="162">
        <f>'Försättsblad-börja här'!G8</f>
        <v>0</v>
      </c>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row>
    <row r="5" spans="1:60" ht="3" customHeight="1" x14ac:dyDescent="0.3">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row>
    <row r="6" spans="1:60" ht="15.75" x14ac:dyDescent="0.3">
      <c r="A6" s="39"/>
      <c r="B6" s="39"/>
      <c r="C6" s="18"/>
      <c r="D6" s="44" t="s">
        <v>74</v>
      </c>
      <c r="E6" s="370"/>
      <c r="F6" s="53"/>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row>
    <row r="7" spans="1:60" ht="15.75" customHeight="1" thickBot="1" x14ac:dyDescent="0.3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row>
    <row r="8" spans="1:60" ht="15.75" customHeight="1" thickBot="1" x14ac:dyDescent="0.35">
      <c r="A8" s="39"/>
      <c r="B8" s="170" t="s">
        <v>171</v>
      </c>
      <c r="C8" s="203"/>
      <c r="D8" s="203"/>
      <c r="E8" s="203"/>
      <c r="F8" s="179"/>
      <c r="G8" s="203"/>
      <c r="H8" s="203"/>
      <c r="I8" s="171"/>
      <c r="J8" s="172">
        <f>C8</f>
        <v>0</v>
      </c>
      <c r="K8" s="171"/>
      <c r="L8" s="172">
        <f>G8</f>
        <v>0</v>
      </c>
      <c r="M8" s="173">
        <f>H8</f>
        <v>0</v>
      </c>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row>
    <row r="9" spans="1:60" ht="29.25" customHeight="1" x14ac:dyDescent="0.25">
      <c r="A9" s="18"/>
      <c r="B9" s="174"/>
      <c r="C9" s="176" t="s">
        <v>82</v>
      </c>
      <c r="D9" s="176" t="s">
        <v>181</v>
      </c>
      <c r="E9" s="176" t="s">
        <v>176</v>
      </c>
      <c r="F9" s="105" t="s">
        <v>187</v>
      </c>
      <c r="G9" s="176" t="s">
        <v>169</v>
      </c>
      <c r="H9" s="177" t="s">
        <v>83</v>
      </c>
      <c r="I9" s="176"/>
      <c r="J9" s="175" t="str">
        <f>C9</f>
        <v>Köpt driftel</v>
      </c>
      <c r="K9" s="176" t="str">
        <f>F9</f>
        <v>El exkl. värme och kyla</v>
      </c>
      <c r="L9" s="177" t="str">
        <f>G9</f>
        <v>Egenproducerad el</v>
      </c>
      <c r="M9" s="178" t="str">
        <f>H9</f>
        <v>Verksamhetsel/Hushållsel</v>
      </c>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row>
    <row r="10" spans="1:60" ht="19.5" thickBot="1" x14ac:dyDescent="0.4">
      <c r="A10" s="18"/>
      <c r="B10" s="106" t="s">
        <v>75</v>
      </c>
      <c r="C10" s="107" t="s">
        <v>77</v>
      </c>
      <c r="D10" s="107" t="s">
        <v>77</v>
      </c>
      <c r="E10" s="107" t="s">
        <v>77</v>
      </c>
      <c r="F10" s="108" t="s">
        <v>77</v>
      </c>
      <c r="G10" s="109" t="s">
        <v>77</v>
      </c>
      <c r="H10" s="107" t="s">
        <v>77</v>
      </c>
      <c r="I10" s="108"/>
      <c r="J10" s="100" t="s">
        <v>118</v>
      </c>
      <c r="K10" s="100" t="s">
        <v>118</v>
      </c>
      <c r="L10" s="100" t="s">
        <v>118</v>
      </c>
      <c r="M10" s="101" t="s">
        <v>118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row>
    <row r="11" spans="1:60" ht="15.75" x14ac:dyDescent="0.3">
      <c r="A11" s="18"/>
      <c r="B11" s="98">
        <v>1</v>
      </c>
      <c r="C11" s="197"/>
      <c r="D11" s="197"/>
      <c r="E11" s="197"/>
      <c r="F11" s="99">
        <f>C11-D11-E11</f>
        <v>0</v>
      </c>
      <c r="G11" s="197"/>
      <c r="H11" s="197"/>
      <c r="I11" s="164"/>
      <c r="J11" s="231">
        <f>C11/'Försättsblad-börja här'!$F$23</f>
        <v>0</v>
      </c>
      <c r="K11" s="231">
        <f>F11/'Försättsblad-börja här'!$F$23</f>
        <v>0</v>
      </c>
      <c r="L11" s="231">
        <f>G11/'Försättsblad-börja här'!$F$23</f>
        <v>0</v>
      </c>
      <c r="M11" s="271">
        <f>H11/'Försättsblad-börja här'!$F$23</f>
        <v>0</v>
      </c>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row>
    <row r="12" spans="1:60" ht="15.75" x14ac:dyDescent="0.3">
      <c r="A12" s="18"/>
      <c r="B12" s="98">
        <v>2</v>
      </c>
      <c r="C12" s="198"/>
      <c r="D12" s="198"/>
      <c r="E12" s="198"/>
      <c r="F12" s="99">
        <f t="shared" ref="F12:F23" si="0">C12-D12-E12</f>
        <v>0</v>
      </c>
      <c r="G12" s="198"/>
      <c r="H12" s="198"/>
      <c r="I12" s="164"/>
      <c r="J12" s="231">
        <f>C12/'Försättsblad-börja här'!$F$23</f>
        <v>0</v>
      </c>
      <c r="K12" s="231">
        <f>F12/'Försättsblad-börja här'!$F$23</f>
        <v>0</v>
      </c>
      <c r="L12" s="231">
        <f>G12/'Försättsblad-börja här'!$F$23</f>
        <v>0</v>
      </c>
      <c r="M12" s="271">
        <f>H12/'Försättsblad-börja här'!$F$23</f>
        <v>0</v>
      </c>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row>
    <row r="13" spans="1:60" ht="15.75" x14ac:dyDescent="0.3">
      <c r="A13" s="18"/>
      <c r="B13" s="98">
        <v>3</v>
      </c>
      <c r="C13" s="198"/>
      <c r="D13" s="198"/>
      <c r="E13" s="198"/>
      <c r="F13" s="99">
        <f t="shared" si="0"/>
        <v>0</v>
      </c>
      <c r="G13" s="198"/>
      <c r="H13" s="198"/>
      <c r="I13" s="164"/>
      <c r="J13" s="231">
        <f>C13/'Försättsblad-börja här'!$F$23</f>
        <v>0</v>
      </c>
      <c r="K13" s="231">
        <f>F13/'Försättsblad-börja här'!$F$23</f>
        <v>0</v>
      </c>
      <c r="L13" s="231">
        <f>G13/'Försättsblad-börja här'!$F$23</f>
        <v>0</v>
      </c>
      <c r="M13" s="271">
        <f>H13/'Försättsblad-börja här'!$F$23</f>
        <v>0</v>
      </c>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row>
    <row r="14" spans="1:60" ht="15.75" x14ac:dyDescent="0.3">
      <c r="A14" s="18"/>
      <c r="B14" s="98">
        <v>4</v>
      </c>
      <c r="C14" s="198"/>
      <c r="D14" s="198"/>
      <c r="E14" s="198"/>
      <c r="F14" s="99">
        <f t="shared" si="0"/>
        <v>0</v>
      </c>
      <c r="G14" s="198"/>
      <c r="H14" s="198"/>
      <c r="I14" s="164"/>
      <c r="J14" s="231">
        <f>C14/'Försättsblad-börja här'!$F$23</f>
        <v>0</v>
      </c>
      <c r="K14" s="231">
        <f>F14/'Försättsblad-börja här'!$F$23</f>
        <v>0</v>
      </c>
      <c r="L14" s="231">
        <f>G14/'Försättsblad-börja här'!$F$23</f>
        <v>0</v>
      </c>
      <c r="M14" s="271">
        <f>H14/'Försättsblad-börja här'!$F$23</f>
        <v>0</v>
      </c>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row>
    <row r="15" spans="1:60" ht="15.75" x14ac:dyDescent="0.3">
      <c r="A15" s="18"/>
      <c r="B15" s="98">
        <v>5</v>
      </c>
      <c r="C15" s="198"/>
      <c r="D15" s="198"/>
      <c r="E15" s="198"/>
      <c r="F15" s="99">
        <f t="shared" si="0"/>
        <v>0</v>
      </c>
      <c r="G15" s="198"/>
      <c r="H15" s="198"/>
      <c r="I15" s="164"/>
      <c r="J15" s="231">
        <f>C15/'Försättsblad-börja här'!$F$23</f>
        <v>0</v>
      </c>
      <c r="K15" s="231">
        <f>F15/'Försättsblad-börja här'!$F$23</f>
        <v>0</v>
      </c>
      <c r="L15" s="231">
        <f>G15/'Försättsblad-börja här'!$F$23</f>
        <v>0</v>
      </c>
      <c r="M15" s="271">
        <f>H15/'Försättsblad-börja här'!$F$23</f>
        <v>0</v>
      </c>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row>
    <row r="16" spans="1:60" ht="15.75" x14ac:dyDescent="0.3">
      <c r="A16" s="18"/>
      <c r="B16" s="98">
        <v>6</v>
      </c>
      <c r="C16" s="198"/>
      <c r="D16" s="198"/>
      <c r="E16" s="198"/>
      <c r="F16" s="99">
        <f t="shared" si="0"/>
        <v>0</v>
      </c>
      <c r="G16" s="198"/>
      <c r="H16" s="198"/>
      <c r="I16" s="164"/>
      <c r="J16" s="231">
        <f>C16/'Försättsblad-börja här'!$F$23</f>
        <v>0</v>
      </c>
      <c r="K16" s="231">
        <f>F16/'Försättsblad-börja här'!$F$23</f>
        <v>0</v>
      </c>
      <c r="L16" s="231">
        <f>G16/'Försättsblad-börja här'!$F$23</f>
        <v>0</v>
      </c>
      <c r="M16" s="271">
        <f>H16/'Försättsblad-börja här'!$F$23</f>
        <v>0</v>
      </c>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row>
    <row r="17" spans="1:60" ht="15.75" x14ac:dyDescent="0.3">
      <c r="A17" s="18"/>
      <c r="B17" s="98">
        <v>7</v>
      </c>
      <c r="C17" s="198"/>
      <c r="D17" s="198"/>
      <c r="E17" s="198"/>
      <c r="F17" s="99">
        <f t="shared" si="0"/>
        <v>0</v>
      </c>
      <c r="G17" s="198"/>
      <c r="H17" s="198"/>
      <c r="I17" s="164"/>
      <c r="J17" s="231">
        <f>C17/'Försättsblad-börja här'!$F$23</f>
        <v>0</v>
      </c>
      <c r="K17" s="231">
        <f>F17/'Försättsblad-börja här'!$F$23</f>
        <v>0</v>
      </c>
      <c r="L17" s="231">
        <f>G17/'Försättsblad-börja här'!$F$23</f>
        <v>0</v>
      </c>
      <c r="M17" s="271">
        <f>H17/'Försättsblad-börja här'!$F$23</f>
        <v>0</v>
      </c>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row>
    <row r="18" spans="1:60" ht="15.75" x14ac:dyDescent="0.3">
      <c r="A18" s="18"/>
      <c r="B18" s="98">
        <v>8</v>
      </c>
      <c r="C18" s="198"/>
      <c r="D18" s="198"/>
      <c r="E18" s="198"/>
      <c r="F18" s="99">
        <f t="shared" si="0"/>
        <v>0</v>
      </c>
      <c r="G18" s="198"/>
      <c r="H18" s="198"/>
      <c r="I18" s="164"/>
      <c r="J18" s="231">
        <f>C18/'Försättsblad-börja här'!$F$23</f>
        <v>0</v>
      </c>
      <c r="K18" s="231">
        <f>F18/'Försättsblad-börja här'!$F$23</f>
        <v>0</v>
      </c>
      <c r="L18" s="231">
        <f>G18/'Försättsblad-börja här'!$F$23</f>
        <v>0</v>
      </c>
      <c r="M18" s="271">
        <f>H18/'Försättsblad-börja här'!$F$23</f>
        <v>0</v>
      </c>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row>
    <row r="19" spans="1:60" ht="15.75" x14ac:dyDescent="0.3">
      <c r="A19" s="18"/>
      <c r="B19" s="98">
        <v>9</v>
      </c>
      <c r="C19" s="198"/>
      <c r="D19" s="198"/>
      <c r="E19" s="198"/>
      <c r="F19" s="99">
        <f t="shared" si="0"/>
        <v>0</v>
      </c>
      <c r="G19" s="198"/>
      <c r="H19" s="198"/>
      <c r="I19" s="164"/>
      <c r="J19" s="231">
        <f>C19/'Försättsblad-börja här'!$F$23</f>
        <v>0</v>
      </c>
      <c r="K19" s="231">
        <f>F19/'Försättsblad-börja här'!$F$23</f>
        <v>0</v>
      </c>
      <c r="L19" s="231">
        <f>G19/'Försättsblad-börja här'!$F$23</f>
        <v>0</v>
      </c>
      <c r="M19" s="271">
        <f>H19/'Försättsblad-börja här'!$F$23</f>
        <v>0</v>
      </c>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row>
    <row r="20" spans="1:60" ht="15.75" x14ac:dyDescent="0.3">
      <c r="A20" s="18"/>
      <c r="B20" s="98">
        <v>10</v>
      </c>
      <c r="C20" s="198"/>
      <c r="D20" s="198"/>
      <c r="E20" s="198"/>
      <c r="F20" s="99">
        <f t="shared" si="0"/>
        <v>0</v>
      </c>
      <c r="G20" s="198"/>
      <c r="H20" s="198"/>
      <c r="I20" s="164"/>
      <c r="J20" s="231">
        <f>C20/'Försättsblad-börja här'!$F$23</f>
        <v>0</v>
      </c>
      <c r="K20" s="231">
        <f>F20/'Försättsblad-börja här'!$F$23</f>
        <v>0</v>
      </c>
      <c r="L20" s="231">
        <f>G20/'Försättsblad-börja här'!$F$23</f>
        <v>0</v>
      </c>
      <c r="M20" s="271">
        <f>H20/'Försättsblad-börja här'!$F$23</f>
        <v>0</v>
      </c>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row>
    <row r="21" spans="1:60" ht="15.75" x14ac:dyDescent="0.3">
      <c r="A21" s="18"/>
      <c r="B21" s="98">
        <v>11</v>
      </c>
      <c r="C21" s="198"/>
      <c r="D21" s="198"/>
      <c r="E21" s="198"/>
      <c r="F21" s="99">
        <f t="shared" si="0"/>
        <v>0</v>
      </c>
      <c r="G21" s="198"/>
      <c r="H21" s="198"/>
      <c r="I21" s="164"/>
      <c r="J21" s="231">
        <f>C21/'Försättsblad-börja här'!$F$23</f>
        <v>0</v>
      </c>
      <c r="K21" s="231">
        <f>F21/'Försättsblad-börja här'!$F$23</f>
        <v>0</v>
      </c>
      <c r="L21" s="231">
        <f>G21/'Försättsblad-börja här'!$F$23</f>
        <v>0</v>
      </c>
      <c r="M21" s="271">
        <f>H21/'Försättsblad-börja här'!$F$23</f>
        <v>0</v>
      </c>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row>
    <row r="22" spans="1:60" ht="16.5" thickBot="1" x14ac:dyDescent="0.35">
      <c r="A22" s="18"/>
      <c r="B22" s="98">
        <v>12</v>
      </c>
      <c r="C22" s="200"/>
      <c r="D22" s="200"/>
      <c r="E22" s="200"/>
      <c r="F22" s="99">
        <f t="shared" si="0"/>
        <v>0</v>
      </c>
      <c r="G22" s="200"/>
      <c r="H22" s="200"/>
      <c r="I22" s="165"/>
      <c r="J22" s="272">
        <f>C22/'Försättsblad-börja här'!$F$23</f>
        <v>0</v>
      </c>
      <c r="K22" s="272">
        <f>F22/'Försättsblad-börja här'!$F$23</f>
        <v>0</v>
      </c>
      <c r="L22" s="272">
        <f>G22/'Försättsblad-börja här'!$F$23</f>
        <v>0</v>
      </c>
      <c r="M22" s="273">
        <f>H22/'Försättsblad-börja här'!$F$23</f>
        <v>0</v>
      </c>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row>
    <row r="23" spans="1:60" ht="16.5" thickBot="1" x14ac:dyDescent="0.35">
      <c r="A23" s="18"/>
      <c r="B23" s="97" t="s">
        <v>71</v>
      </c>
      <c r="C23" s="330">
        <f t="shared" ref="C23:H23" si="1">SUM(C11:C22)</f>
        <v>0</v>
      </c>
      <c r="D23" s="330">
        <f t="shared" si="1"/>
        <v>0</v>
      </c>
      <c r="E23" s="330">
        <f t="shared" si="1"/>
        <v>0</v>
      </c>
      <c r="F23" s="57">
        <f t="shared" si="0"/>
        <v>0</v>
      </c>
      <c r="G23" s="330">
        <f t="shared" si="1"/>
        <v>0</v>
      </c>
      <c r="H23" s="330">
        <f t="shared" si="1"/>
        <v>0</v>
      </c>
      <c r="I23" s="166"/>
      <c r="J23" s="274">
        <f>C23/'Försättsblad-börja här'!$F$23</f>
        <v>0</v>
      </c>
      <c r="K23" s="274">
        <f>F23/'Försättsblad-börja här'!$F$23</f>
        <v>0</v>
      </c>
      <c r="L23" s="274">
        <f>G23/'Försättsblad-börja här'!$F$23</f>
        <v>0</v>
      </c>
      <c r="M23" s="275">
        <f>H23/'Försättsblad-börja här'!$F$23</f>
        <v>0</v>
      </c>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row>
    <row r="24" spans="1:60" ht="15.75" x14ac:dyDescent="0.3">
      <c r="A24" s="18"/>
      <c r="B24" s="98">
        <v>13</v>
      </c>
      <c r="C24" s="197"/>
      <c r="D24" s="197"/>
      <c r="E24" s="197"/>
      <c r="F24" s="99">
        <f>C24-D24-E24</f>
        <v>0</v>
      </c>
      <c r="G24" s="197"/>
      <c r="H24" s="197"/>
      <c r="I24" s="164"/>
      <c r="J24" s="231">
        <f>C24/'Försättsblad-börja här'!$F$23</f>
        <v>0</v>
      </c>
      <c r="K24" s="231">
        <f>F24/'Försättsblad-börja här'!$F$23</f>
        <v>0</v>
      </c>
      <c r="L24" s="231">
        <f>G24/'Försättsblad-börja här'!$F$23</f>
        <v>0</v>
      </c>
      <c r="M24" s="271">
        <f>H24/'Försättsblad-börja här'!$F$23</f>
        <v>0</v>
      </c>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row>
    <row r="25" spans="1:60" ht="15.75" x14ac:dyDescent="0.3">
      <c r="A25" s="18"/>
      <c r="B25" s="98">
        <v>14</v>
      </c>
      <c r="C25" s="198"/>
      <c r="D25" s="198"/>
      <c r="E25" s="198"/>
      <c r="F25" s="99">
        <f t="shared" ref="F25:F36" si="2">C25-D25-E25</f>
        <v>0</v>
      </c>
      <c r="G25" s="198"/>
      <c r="H25" s="198"/>
      <c r="I25" s="164"/>
      <c r="J25" s="231">
        <f>C25/'Försättsblad-börja här'!$F$23</f>
        <v>0</v>
      </c>
      <c r="K25" s="231">
        <f>F25/'Försättsblad-börja här'!$F$23</f>
        <v>0</v>
      </c>
      <c r="L25" s="231">
        <f>G25/'Försättsblad-börja här'!$F$23</f>
        <v>0</v>
      </c>
      <c r="M25" s="271">
        <f>H25/'Försättsblad-börja här'!$F$23</f>
        <v>0</v>
      </c>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row>
    <row r="26" spans="1:60" ht="15.75" x14ac:dyDescent="0.3">
      <c r="A26" s="18"/>
      <c r="B26" s="98">
        <v>15</v>
      </c>
      <c r="C26" s="198"/>
      <c r="D26" s="198"/>
      <c r="E26" s="198"/>
      <c r="F26" s="99">
        <f t="shared" si="2"/>
        <v>0</v>
      </c>
      <c r="G26" s="198"/>
      <c r="H26" s="198"/>
      <c r="I26" s="164"/>
      <c r="J26" s="231">
        <f>C26/'Försättsblad-börja här'!$F$23</f>
        <v>0</v>
      </c>
      <c r="K26" s="231">
        <f>F26/'Försättsblad-börja här'!$F$23</f>
        <v>0</v>
      </c>
      <c r="L26" s="231">
        <f>G26/'Försättsblad-börja här'!$F$23</f>
        <v>0</v>
      </c>
      <c r="M26" s="271">
        <f>H26/'Försättsblad-börja här'!$F$23</f>
        <v>0</v>
      </c>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row>
    <row r="27" spans="1:60" ht="15.75" x14ac:dyDescent="0.3">
      <c r="A27" s="18"/>
      <c r="B27" s="98">
        <v>16</v>
      </c>
      <c r="C27" s="198"/>
      <c r="D27" s="198"/>
      <c r="E27" s="198"/>
      <c r="F27" s="99">
        <f t="shared" si="2"/>
        <v>0</v>
      </c>
      <c r="G27" s="198"/>
      <c r="H27" s="198"/>
      <c r="I27" s="164"/>
      <c r="J27" s="231">
        <f>C27/'Försättsblad-börja här'!$F$23</f>
        <v>0</v>
      </c>
      <c r="K27" s="231">
        <f>F27/'Försättsblad-börja här'!$F$23</f>
        <v>0</v>
      </c>
      <c r="L27" s="231">
        <f>G27/'Försättsblad-börja här'!$F$23</f>
        <v>0</v>
      </c>
      <c r="M27" s="271">
        <f>H27/'Försättsblad-börja här'!$F$23</f>
        <v>0</v>
      </c>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row>
    <row r="28" spans="1:60" ht="15.75" x14ac:dyDescent="0.3">
      <c r="A28" s="18"/>
      <c r="B28" s="98">
        <v>17</v>
      </c>
      <c r="C28" s="198"/>
      <c r="D28" s="198"/>
      <c r="E28" s="198"/>
      <c r="F28" s="99">
        <f t="shared" si="2"/>
        <v>0</v>
      </c>
      <c r="G28" s="198"/>
      <c r="H28" s="198"/>
      <c r="I28" s="164"/>
      <c r="J28" s="231">
        <f>C28/'Försättsblad-börja här'!$F$23</f>
        <v>0</v>
      </c>
      <c r="K28" s="231">
        <f>F28/'Försättsblad-börja här'!$F$23</f>
        <v>0</v>
      </c>
      <c r="L28" s="231">
        <f>G28/'Försättsblad-börja här'!$F$23</f>
        <v>0</v>
      </c>
      <c r="M28" s="271">
        <f>H28/'Försättsblad-börja här'!$F$23</f>
        <v>0</v>
      </c>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row>
    <row r="29" spans="1:60" ht="15.75" x14ac:dyDescent="0.3">
      <c r="A29" s="18"/>
      <c r="B29" s="98">
        <v>18</v>
      </c>
      <c r="C29" s="198"/>
      <c r="D29" s="198"/>
      <c r="E29" s="198"/>
      <c r="F29" s="99">
        <f t="shared" si="2"/>
        <v>0</v>
      </c>
      <c r="G29" s="198"/>
      <c r="H29" s="198"/>
      <c r="I29" s="164"/>
      <c r="J29" s="231">
        <f>C29/'Försättsblad-börja här'!$F$23</f>
        <v>0</v>
      </c>
      <c r="K29" s="231">
        <f>F29/'Försättsblad-börja här'!$F$23</f>
        <v>0</v>
      </c>
      <c r="L29" s="231">
        <f>G29/'Försättsblad-börja här'!$F$23</f>
        <v>0</v>
      </c>
      <c r="M29" s="271">
        <f>H29/'Försättsblad-börja här'!$F$23</f>
        <v>0</v>
      </c>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row>
    <row r="30" spans="1:60" ht="15.75" x14ac:dyDescent="0.3">
      <c r="A30" s="18"/>
      <c r="B30" s="98">
        <v>19</v>
      </c>
      <c r="C30" s="198"/>
      <c r="D30" s="198"/>
      <c r="E30" s="198"/>
      <c r="F30" s="99">
        <f t="shared" si="2"/>
        <v>0</v>
      </c>
      <c r="G30" s="198"/>
      <c r="H30" s="198"/>
      <c r="I30" s="164"/>
      <c r="J30" s="231">
        <f>C30/'Försättsblad-börja här'!$F$23</f>
        <v>0</v>
      </c>
      <c r="K30" s="231">
        <f>F30/'Försättsblad-börja här'!$F$23</f>
        <v>0</v>
      </c>
      <c r="L30" s="231">
        <f>G30/'Försättsblad-börja här'!$F$23</f>
        <v>0</v>
      </c>
      <c r="M30" s="271">
        <f>H30/'Försättsblad-börja här'!$F$23</f>
        <v>0</v>
      </c>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row>
    <row r="31" spans="1:60" ht="15.75" x14ac:dyDescent="0.3">
      <c r="A31" s="18"/>
      <c r="B31" s="98">
        <v>20</v>
      </c>
      <c r="C31" s="198"/>
      <c r="D31" s="198"/>
      <c r="E31" s="198"/>
      <c r="F31" s="99">
        <f t="shared" si="2"/>
        <v>0</v>
      </c>
      <c r="G31" s="198"/>
      <c r="H31" s="198"/>
      <c r="I31" s="164"/>
      <c r="J31" s="231">
        <f>C31/'Försättsblad-börja här'!$F$23</f>
        <v>0</v>
      </c>
      <c r="K31" s="231">
        <f>F31/'Försättsblad-börja här'!$F$23</f>
        <v>0</v>
      </c>
      <c r="L31" s="231">
        <f>G31/'Försättsblad-börja här'!$F$23</f>
        <v>0</v>
      </c>
      <c r="M31" s="271">
        <f>H31/'Försättsblad-börja här'!$F$23</f>
        <v>0</v>
      </c>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row>
    <row r="32" spans="1:60" ht="15.75" x14ac:dyDescent="0.3">
      <c r="A32" s="18"/>
      <c r="B32" s="98">
        <v>21</v>
      </c>
      <c r="C32" s="198"/>
      <c r="D32" s="198"/>
      <c r="E32" s="198"/>
      <c r="F32" s="99">
        <f t="shared" si="2"/>
        <v>0</v>
      </c>
      <c r="G32" s="198"/>
      <c r="H32" s="198"/>
      <c r="I32" s="164"/>
      <c r="J32" s="231">
        <f>C32/'Försättsblad-börja här'!$F$23</f>
        <v>0</v>
      </c>
      <c r="K32" s="231">
        <f>F32/'Försättsblad-börja här'!$F$23</f>
        <v>0</v>
      </c>
      <c r="L32" s="231">
        <f>G32/'Försättsblad-börja här'!$F$23</f>
        <v>0</v>
      </c>
      <c r="M32" s="271">
        <f>H32/'Försättsblad-börja här'!$F$23</f>
        <v>0</v>
      </c>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row>
    <row r="33" spans="1:60" ht="15.75" x14ac:dyDescent="0.3">
      <c r="A33" s="18"/>
      <c r="B33" s="98">
        <v>22</v>
      </c>
      <c r="C33" s="198"/>
      <c r="D33" s="198"/>
      <c r="E33" s="198"/>
      <c r="F33" s="99">
        <f t="shared" si="2"/>
        <v>0</v>
      </c>
      <c r="G33" s="198"/>
      <c r="H33" s="198"/>
      <c r="I33" s="164"/>
      <c r="J33" s="231">
        <f>C33/'Försättsblad-börja här'!$F$23</f>
        <v>0</v>
      </c>
      <c r="K33" s="231">
        <f>F33/'Försättsblad-börja här'!$F$23</f>
        <v>0</v>
      </c>
      <c r="L33" s="231">
        <f>G33/'Försättsblad-börja här'!$F$23</f>
        <v>0</v>
      </c>
      <c r="M33" s="271">
        <f>H33/'Försättsblad-börja här'!$F$23</f>
        <v>0</v>
      </c>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row>
    <row r="34" spans="1:60" ht="15.75" x14ac:dyDescent="0.3">
      <c r="A34" s="18"/>
      <c r="B34" s="98">
        <v>23</v>
      </c>
      <c r="C34" s="198"/>
      <c r="D34" s="198"/>
      <c r="E34" s="198"/>
      <c r="F34" s="99">
        <f t="shared" si="2"/>
        <v>0</v>
      </c>
      <c r="G34" s="198"/>
      <c r="H34" s="198"/>
      <c r="I34" s="164"/>
      <c r="J34" s="231">
        <f>C34/'Försättsblad-börja här'!$F$23</f>
        <v>0</v>
      </c>
      <c r="K34" s="231">
        <f>F34/'Försättsblad-börja här'!$F$23</f>
        <v>0</v>
      </c>
      <c r="L34" s="231">
        <f>G34/'Försättsblad-börja här'!$F$23</f>
        <v>0</v>
      </c>
      <c r="M34" s="271">
        <f>H34/'Försättsblad-börja här'!$F$23</f>
        <v>0</v>
      </c>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row>
    <row r="35" spans="1:60" ht="16.5" thickBot="1" x14ac:dyDescent="0.35">
      <c r="A35" s="18"/>
      <c r="B35" s="98">
        <v>24</v>
      </c>
      <c r="C35" s="200"/>
      <c r="D35" s="200"/>
      <c r="E35" s="200"/>
      <c r="F35" s="99">
        <f t="shared" si="2"/>
        <v>0</v>
      </c>
      <c r="G35" s="200"/>
      <c r="H35" s="200"/>
      <c r="I35" s="165"/>
      <c r="J35" s="272">
        <f>C35/'Försättsblad-börja här'!$F$23</f>
        <v>0</v>
      </c>
      <c r="K35" s="272">
        <f>F35/'Försättsblad-börja här'!$F$23</f>
        <v>0</v>
      </c>
      <c r="L35" s="272">
        <f>G35/'Försättsblad-börja här'!$F$23</f>
        <v>0</v>
      </c>
      <c r="M35" s="273">
        <f>H35/'Försättsblad-börja här'!$F$23</f>
        <v>0</v>
      </c>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row>
    <row r="36" spans="1:60" ht="16.5" thickBot="1" x14ac:dyDescent="0.35">
      <c r="A36" s="18"/>
      <c r="B36" s="97" t="s">
        <v>72</v>
      </c>
      <c r="C36" s="330">
        <f t="shared" ref="C36:H36" si="3">SUM(C24:C35)</f>
        <v>0</v>
      </c>
      <c r="D36" s="330">
        <f t="shared" si="3"/>
        <v>0</v>
      </c>
      <c r="E36" s="330">
        <f t="shared" si="3"/>
        <v>0</v>
      </c>
      <c r="F36" s="57">
        <f t="shared" si="2"/>
        <v>0</v>
      </c>
      <c r="G36" s="330">
        <f t="shared" si="3"/>
        <v>0</v>
      </c>
      <c r="H36" s="330">
        <f t="shared" si="3"/>
        <v>0</v>
      </c>
      <c r="I36" s="166"/>
      <c r="J36" s="274">
        <f>C36/'Försättsblad-börja här'!$F$23</f>
        <v>0</v>
      </c>
      <c r="K36" s="274">
        <f>F36/'Försättsblad-börja här'!$F$23</f>
        <v>0</v>
      </c>
      <c r="L36" s="274">
        <f>G36/'Försättsblad-börja här'!$F$23</f>
        <v>0</v>
      </c>
      <c r="M36" s="275">
        <f>H36/'Försättsblad-börja här'!$F$23</f>
        <v>0</v>
      </c>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row>
    <row r="37" spans="1:60" ht="15.75" x14ac:dyDescent="0.3">
      <c r="A37" s="18"/>
      <c r="B37" s="98">
        <v>25</v>
      </c>
      <c r="C37" s="197"/>
      <c r="D37" s="197"/>
      <c r="E37" s="197"/>
      <c r="F37" s="99">
        <f>C37-D37-E37</f>
        <v>0</v>
      </c>
      <c r="G37" s="197"/>
      <c r="H37" s="197"/>
      <c r="I37" s="164"/>
      <c r="J37" s="231">
        <f>C37/'Försättsblad-börja här'!$F$23</f>
        <v>0</v>
      </c>
      <c r="K37" s="231">
        <f>F37/'Försättsblad-börja här'!$F$23</f>
        <v>0</v>
      </c>
      <c r="L37" s="231">
        <f>G37/'Försättsblad-börja här'!$F$23</f>
        <v>0</v>
      </c>
      <c r="M37" s="271">
        <f>H37/'Försättsblad-börja här'!$F$23</f>
        <v>0</v>
      </c>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row>
    <row r="38" spans="1:60" ht="15.75" x14ac:dyDescent="0.3">
      <c r="A38" s="18"/>
      <c r="B38" s="98">
        <v>26</v>
      </c>
      <c r="C38" s="198"/>
      <c r="D38" s="198"/>
      <c r="E38" s="198"/>
      <c r="F38" s="99">
        <f t="shared" ref="F38:F49" si="4">C38-D38-E38</f>
        <v>0</v>
      </c>
      <c r="G38" s="198"/>
      <c r="H38" s="198"/>
      <c r="I38" s="164"/>
      <c r="J38" s="231">
        <f>C38/'Försättsblad-börja här'!$F$23</f>
        <v>0</v>
      </c>
      <c r="K38" s="231">
        <f>F38/'Försättsblad-börja här'!$F$23</f>
        <v>0</v>
      </c>
      <c r="L38" s="231">
        <f>G38/'Försättsblad-börja här'!$F$23</f>
        <v>0</v>
      </c>
      <c r="M38" s="271">
        <f>H38/'Försättsblad-börja här'!$F$23</f>
        <v>0</v>
      </c>
      <c r="N38" s="18"/>
      <c r="O38" s="18"/>
      <c r="P38" s="18"/>
      <c r="Q38" s="18"/>
      <c r="R38" s="18" t="s">
        <v>168</v>
      </c>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row>
    <row r="39" spans="1:60" ht="15.75" x14ac:dyDescent="0.3">
      <c r="A39" s="18"/>
      <c r="B39" s="98">
        <v>27</v>
      </c>
      <c r="C39" s="198"/>
      <c r="D39" s="198"/>
      <c r="E39" s="198"/>
      <c r="F39" s="99">
        <f t="shared" si="4"/>
        <v>0</v>
      </c>
      <c r="G39" s="198"/>
      <c r="H39" s="198"/>
      <c r="I39" s="164"/>
      <c r="J39" s="231">
        <f>C39/'Försättsblad-börja här'!$F$23</f>
        <v>0</v>
      </c>
      <c r="K39" s="231">
        <f>F39/'Försättsblad-börja här'!$F$23</f>
        <v>0</v>
      </c>
      <c r="L39" s="231">
        <f>G39/'Försättsblad-börja här'!$F$23</f>
        <v>0</v>
      </c>
      <c r="M39" s="271">
        <f>H39/'Försättsblad-börja här'!$F$23</f>
        <v>0</v>
      </c>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row>
    <row r="40" spans="1:60" ht="15.75" x14ac:dyDescent="0.3">
      <c r="A40" s="18"/>
      <c r="B40" s="98">
        <v>28</v>
      </c>
      <c r="C40" s="198"/>
      <c r="D40" s="198"/>
      <c r="E40" s="198"/>
      <c r="F40" s="99">
        <f t="shared" si="4"/>
        <v>0</v>
      </c>
      <c r="G40" s="198"/>
      <c r="H40" s="198"/>
      <c r="I40" s="164"/>
      <c r="J40" s="231">
        <f>C40/'Försättsblad-börja här'!$F$23</f>
        <v>0</v>
      </c>
      <c r="K40" s="231">
        <f>F40/'Försättsblad-börja här'!$F$23</f>
        <v>0</v>
      </c>
      <c r="L40" s="231">
        <f>G40/'Försättsblad-börja här'!$F$23</f>
        <v>0</v>
      </c>
      <c r="M40" s="271">
        <f>H40/'Försättsblad-börja här'!$F$23</f>
        <v>0</v>
      </c>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row>
    <row r="41" spans="1:60" ht="15.75" x14ac:dyDescent="0.3">
      <c r="A41" s="18"/>
      <c r="B41" s="98">
        <v>29</v>
      </c>
      <c r="C41" s="198"/>
      <c r="D41" s="198"/>
      <c r="E41" s="198"/>
      <c r="F41" s="99">
        <f t="shared" si="4"/>
        <v>0</v>
      </c>
      <c r="G41" s="198"/>
      <c r="H41" s="198"/>
      <c r="I41" s="164"/>
      <c r="J41" s="231">
        <f>C41/'Försättsblad-börja här'!$F$23</f>
        <v>0</v>
      </c>
      <c r="K41" s="231">
        <f>F41/'Försättsblad-börja här'!$F$23</f>
        <v>0</v>
      </c>
      <c r="L41" s="231">
        <f>G41/'Försättsblad-börja här'!$F$23</f>
        <v>0</v>
      </c>
      <c r="M41" s="271">
        <f>H41/'Försättsblad-börja här'!$F$23</f>
        <v>0</v>
      </c>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row>
    <row r="42" spans="1:60" ht="15.75" x14ac:dyDescent="0.3">
      <c r="A42" s="18"/>
      <c r="B42" s="98">
        <v>30</v>
      </c>
      <c r="C42" s="198"/>
      <c r="D42" s="198"/>
      <c r="E42" s="198"/>
      <c r="F42" s="99">
        <f t="shared" si="4"/>
        <v>0</v>
      </c>
      <c r="G42" s="198"/>
      <c r="H42" s="198"/>
      <c r="I42" s="164"/>
      <c r="J42" s="231">
        <f>C42/'Försättsblad-börja här'!$F$23</f>
        <v>0</v>
      </c>
      <c r="K42" s="231">
        <f>F42/'Försättsblad-börja här'!$F$23</f>
        <v>0</v>
      </c>
      <c r="L42" s="231">
        <f>G42/'Försättsblad-börja här'!$F$23</f>
        <v>0</v>
      </c>
      <c r="M42" s="271">
        <f>H42/'Försättsblad-börja här'!$F$23</f>
        <v>0</v>
      </c>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row>
    <row r="43" spans="1:60" ht="15.75" x14ac:dyDescent="0.3">
      <c r="A43" s="18"/>
      <c r="B43" s="98">
        <v>31</v>
      </c>
      <c r="C43" s="198"/>
      <c r="D43" s="198"/>
      <c r="E43" s="198"/>
      <c r="F43" s="99">
        <f t="shared" si="4"/>
        <v>0</v>
      </c>
      <c r="G43" s="198"/>
      <c r="H43" s="198"/>
      <c r="I43" s="164"/>
      <c r="J43" s="231">
        <f>C43/'Försättsblad-börja här'!$F$23</f>
        <v>0</v>
      </c>
      <c r="K43" s="231">
        <f>F43/'Försättsblad-börja här'!$F$23</f>
        <v>0</v>
      </c>
      <c r="L43" s="231">
        <f>G43/'Försättsblad-börja här'!$F$23</f>
        <v>0</v>
      </c>
      <c r="M43" s="271">
        <f>H43/'Försättsblad-börja här'!$F$23</f>
        <v>0</v>
      </c>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row>
    <row r="44" spans="1:60" ht="15.75" x14ac:dyDescent="0.3">
      <c r="A44" s="18"/>
      <c r="B44" s="98">
        <v>32</v>
      </c>
      <c r="C44" s="198"/>
      <c r="D44" s="198"/>
      <c r="E44" s="198"/>
      <c r="F44" s="99">
        <f t="shared" si="4"/>
        <v>0</v>
      </c>
      <c r="G44" s="198"/>
      <c r="H44" s="198"/>
      <c r="I44" s="164"/>
      <c r="J44" s="231">
        <f>C44/'Försättsblad-börja här'!$F$23</f>
        <v>0</v>
      </c>
      <c r="K44" s="231">
        <f>F44/'Försättsblad-börja här'!$F$23</f>
        <v>0</v>
      </c>
      <c r="L44" s="231">
        <f>G44/'Försättsblad-börja här'!$F$23</f>
        <v>0</v>
      </c>
      <c r="M44" s="271">
        <f>H44/'Försättsblad-börja här'!$F$23</f>
        <v>0</v>
      </c>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row>
    <row r="45" spans="1:60" ht="15.75" x14ac:dyDescent="0.3">
      <c r="A45" s="18"/>
      <c r="B45" s="98">
        <v>33</v>
      </c>
      <c r="C45" s="198"/>
      <c r="D45" s="198"/>
      <c r="E45" s="198"/>
      <c r="F45" s="99">
        <f t="shared" si="4"/>
        <v>0</v>
      </c>
      <c r="G45" s="198"/>
      <c r="H45" s="198"/>
      <c r="I45" s="164"/>
      <c r="J45" s="231">
        <f>C45/'Försättsblad-börja här'!$F$23</f>
        <v>0</v>
      </c>
      <c r="K45" s="231">
        <f>F45/'Försättsblad-börja här'!$F$23</f>
        <v>0</v>
      </c>
      <c r="L45" s="231">
        <f>G45/'Försättsblad-börja här'!$F$23</f>
        <v>0</v>
      </c>
      <c r="M45" s="271">
        <f>H45/'Försättsblad-börja här'!$F$23</f>
        <v>0</v>
      </c>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row>
    <row r="46" spans="1:60" ht="15.75" x14ac:dyDescent="0.3">
      <c r="A46" s="18"/>
      <c r="B46" s="98">
        <v>34</v>
      </c>
      <c r="C46" s="198"/>
      <c r="D46" s="198"/>
      <c r="E46" s="198"/>
      <c r="F46" s="99">
        <f t="shared" si="4"/>
        <v>0</v>
      </c>
      <c r="G46" s="198"/>
      <c r="H46" s="198"/>
      <c r="I46" s="164"/>
      <c r="J46" s="231">
        <f>C46/'Försättsblad-börja här'!$F$23</f>
        <v>0</v>
      </c>
      <c r="K46" s="231">
        <f>F46/'Försättsblad-börja här'!$F$23</f>
        <v>0</v>
      </c>
      <c r="L46" s="231">
        <f>G46/'Försättsblad-börja här'!$F$23</f>
        <v>0</v>
      </c>
      <c r="M46" s="271">
        <f>H46/'Försättsblad-börja här'!$F$23</f>
        <v>0</v>
      </c>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row>
    <row r="47" spans="1:60" ht="15.75" x14ac:dyDescent="0.3">
      <c r="A47" s="18"/>
      <c r="B47" s="98">
        <v>35</v>
      </c>
      <c r="C47" s="198"/>
      <c r="D47" s="198"/>
      <c r="E47" s="198"/>
      <c r="F47" s="99">
        <f t="shared" si="4"/>
        <v>0</v>
      </c>
      <c r="G47" s="198"/>
      <c r="H47" s="198"/>
      <c r="I47" s="164"/>
      <c r="J47" s="231">
        <f>C47/'Försättsblad-börja här'!$F$23</f>
        <v>0</v>
      </c>
      <c r="K47" s="231">
        <f>F47/'Försättsblad-börja här'!$F$23</f>
        <v>0</v>
      </c>
      <c r="L47" s="231">
        <f>G47/'Försättsblad-börja här'!$F$23</f>
        <v>0</v>
      </c>
      <c r="M47" s="271">
        <f>H47/'Försättsblad-börja här'!$F$23</f>
        <v>0</v>
      </c>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row>
    <row r="48" spans="1:60" ht="16.5" thickBot="1" x14ac:dyDescent="0.35">
      <c r="A48" s="18"/>
      <c r="B48" s="98">
        <v>36</v>
      </c>
      <c r="C48" s="200"/>
      <c r="D48" s="200"/>
      <c r="E48" s="200"/>
      <c r="F48" s="99">
        <f t="shared" si="4"/>
        <v>0</v>
      </c>
      <c r="G48" s="200"/>
      <c r="H48" s="200"/>
      <c r="I48" s="165"/>
      <c r="J48" s="272">
        <f>C48/'Försättsblad-börja här'!$F$23</f>
        <v>0</v>
      </c>
      <c r="K48" s="272">
        <f>F48/'Försättsblad-börja här'!$F$23</f>
        <v>0</v>
      </c>
      <c r="L48" s="272">
        <f>G48/'Försättsblad-börja här'!$F$23</f>
        <v>0</v>
      </c>
      <c r="M48" s="273">
        <f>H48/'Försättsblad-börja här'!$F$23</f>
        <v>0</v>
      </c>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row>
    <row r="49" spans="1:60" ht="16.5" thickBot="1" x14ac:dyDescent="0.35">
      <c r="A49" s="18"/>
      <c r="B49" s="97" t="s">
        <v>73</v>
      </c>
      <c r="C49" s="330">
        <f t="shared" ref="C49:H49" si="5">SUM(C37:C48)</f>
        <v>0</v>
      </c>
      <c r="D49" s="330">
        <f t="shared" si="5"/>
        <v>0</v>
      </c>
      <c r="E49" s="330">
        <f t="shared" si="5"/>
        <v>0</v>
      </c>
      <c r="F49" s="57">
        <f t="shared" si="4"/>
        <v>0</v>
      </c>
      <c r="G49" s="330">
        <f t="shared" si="5"/>
        <v>0</v>
      </c>
      <c r="H49" s="330">
        <f t="shared" si="5"/>
        <v>0</v>
      </c>
      <c r="I49" s="166"/>
      <c r="J49" s="274">
        <f>C49/'Försättsblad-börja här'!$F$23</f>
        <v>0</v>
      </c>
      <c r="K49" s="274">
        <f>F49/'Försättsblad-börja här'!$F$23</f>
        <v>0</v>
      </c>
      <c r="L49" s="274">
        <f>G49/'Försättsblad-börja här'!$F$23</f>
        <v>0</v>
      </c>
      <c r="M49" s="275">
        <f>H49/'Försättsblad-börja här'!$F$23</f>
        <v>0</v>
      </c>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row>
    <row r="50" spans="1:60" ht="10.5" customHeight="1"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row>
    <row r="51" spans="1:60"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row>
    <row r="52" spans="1:60"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row>
    <row r="53" spans="1:60"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row>
    <row r="54" spans="1:60"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row>
    <row r="55" spans="1:60"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row>
    <row r="56" spans="1:60"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row>
    <row r="57" spans="1:60"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row>
    <row r="58" spans="1:60"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row>
    <row r="59" spans="1:60"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row>
    <row r="60" spans="1:60"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row>
    <row r="61" spans="1:60"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row>
    <row r="62" spans="1:60"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row>
    <row r="63" spans="1:60"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row>
    <row r="64" spans="1:60"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row>
    <row r="65" spans="1:60"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row>
    <row r="66" spans="1:60"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row>
    <row r="67" spans="1:60"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row>
    <row r="68" spans="1:60"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row>
    <row r="69" spans="1:60"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row>
    <row r="70" spans="1:60"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row>
    <row r="71" spans="1:60"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row>
    <row r="72" spans="1:60"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row>
    <row r="73" spans="1:60"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row>
    <row r="74" spans="1:60"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row>
    <row r="75" spans="1:60"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row>
    <row r="76" spans="1:60"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row>
    <row r="77" spans="1:60"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row>
    <row r="78" spans="1:60"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row>
    <row r="79" spans="1:60"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row>
    <row r="80" spans="1:60"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row>
    <row r="81" spans="1:60"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row>
    <row r="82" spans="1:60"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row>
    <row r="83" spans="1:60"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row>
    <row r="84" spans="1:60"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row>
    <row r="85" spans="1:60"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row>
    <row r="86" spans="1:60"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row>
    <row r="87" spans="1:60"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row>
    <row r="88" spans="1:60"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row>
    <row r="89" spans="1:60"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row>
    <row r="90" spans="1:60"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row>
    <row r="91" spans="1:60"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row>
    <row r="92" spans="1:60"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row>
    <row r="93" spans="1:60"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row>
    <row r="94" spans="1:60"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row>
    <row r="95" spans="1:60"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row>
    <row r="96" spans="1:60"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row>
    <row r="97" spans="1:60"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row>
    <row r="98" spans="1:60"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row>
    <row r="99" spans="1:60"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row>
    <row r="100" spans="1:60"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row>
    <row r="101" spans="1:60"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row>
    <row r="102" spans="1:60"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row>
    <row r="103" spans="1:60"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row>
    <row r="104" spans="1:60"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row>
    <row r="105" spans="1:60"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row>
    <row r="106" spans="1:60"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row>
    <row r="107" spans="1:60"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row>
    <row r="108" spans="1:60"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row>
    <row r="109" spans="1:60"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row>
    <row r="110" spans="1:60"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row>
    <row r="111" spans="1:60"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row>
    <row r="112" spans="1:60"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row>
    <row r="113" spans="1:60"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row>
    <row r="114" spans="1:60"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row>
    <row r="115" spans="1:60"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row>
    <row r="116" spans="1:60"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row>
    <row r="117" spans="1:60"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row>
    <row r="118" spans="1:60"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row>
    <row r="119" spans="1:60"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row>
    <row r="120" spans="1:60"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row>
    <row r="121" spans="1:60"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row>
    <row r="122" spans="1:60"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row>
    <row r="123" spans="1:60"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row>
    <row r="124" spans="1:60"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row>
    <row r="125" spans="1:60"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row>
    <row r="126" spans="1:60"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row>
    <row r="127" spans="1:60"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row>
    <row r="128" spans="1:60"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row>
    <row r="129" spans="1:60"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row>
    <row r="130" spans="1:60"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row>
    <row r="131" spans="1:60"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row>
    <row r="132" spans="1:60"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row>
    <row r="133" spans="1:60"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row>
    <row r="134" spans="1:60"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row>
    <row r="135" spans="1:60"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row>
    <row r="136" spans="1:60"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row>
    <row r="137" spans="1:60"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row>
    <row r="138" spans="1:60"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row>
    <row r="139" spans="1:60"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row>
    <row r="140" spans="1:60"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row>
    <row r="141" spans="1:60"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row>
    <row r="142" spans="1:60"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row>
    <row r="143" spans="1:60"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row>
    <row r="144" spans="1:60"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row>
    <row r="145" spans="1:60"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row>
    <row r="146" spans="1:60"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row>
    <row r="147" spans="1:60"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row>
    <row r="148" spans="1:60"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row>
    <row r="149" spans="1:60"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row>
    <row r="150" spans="1:60"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row>
    <row r="151" spans="1:60"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row>
    <row r="152" spans="1:60"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row>
    <row r="153" spans="1:60"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row>
    <row r="154" spans="1:60"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row>
    <row r="155" spans="1:60"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row>
    <row r="156" spans="1:60"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row>
    <row r="157" spans="1:60"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row>
    <row r="158" spans="1:60"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row>
    <row r="159" spans="1:60"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row>
    <row r="160" spans="1:60"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row>
    <row r="161" spans="1:60"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row>
    <row r="162" spans="1:60"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row>
    <row r="163" spans="1:60"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row>
    <row r="164" spans="1:60"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row>
    <row r="165" spans="1:60"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row>
    <row r="166" spans="1:60"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row>
    <row r="167" spans="1:60"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row>
    <row r="168" spans="1:60"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row>
    <row r="169" spans="1:60"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row>
    <row r="170" spans="1:60"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row>
    <row r="171" spans="1:60"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row>
    <row r="172" spans="1:60"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row>
    <row r="173" spans="1:60"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row>
    <row r="174" spans="1:60"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row>
    <row r="175" spans="1:60"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row>
    <row r="176" spans="1:60"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row>
    <row r="177" spans="1:60"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row>
    <row r="178" spans="1:60"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row>
    <row r="179" spans="1:60"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row>
    <row r="180" spans="1:60"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row>
    <row r="181" spans="1:60"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row>
    <row r="182" spans="1:60"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row>
    <row r="183" spans="1:60"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row>
    <row r="184" spans="1:60"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row>
    <row r="185" spans="1:60"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row>
    <row r="186" spans="1:60"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row>
    <row r="187" spans="1:60"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row>
    <row r="188" spans="1:60"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row>
    <row r="189" spans="1:60"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row>
    <row r="190" spans="1:60"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row>
    <row r="191" spans="1:60"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row>
    <row r="192" spans="1:60"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row>
    <row r="193" spans="1:60"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row>
    <row r="194" spans="1:60"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row>
    <row r="195" spans="1:60"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row>
    <row r="196" spans="1:60"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row>
    <row r="197" spans="1:60"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row>
    <row r="198" spans="1:60"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row>
    <row r="199" spans="1:60"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row>
    <row r="200" spans="1:60"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row>
    <row r="201" spans="1:60"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row>
    <row r="202" spans="1:60"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row>
    <row r="203" spans="1:60"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row>
    <row r="204" spans="1:60"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row>
    <row r="205" spans="1:60"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row>
    <row r="206" spans="1:60"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row>
    <row r="207" spans="1:60"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row>
    <row r="208" spans="1:60"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row>
    <row r="209" spans="1:60"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row>
    <row r="210" spans="1:60"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row>
    <row r="211" spans="1:60"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row>
    <row r="212" spans="1:60"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row>
    <row r="213" spans="1:60"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row>
    <row r="214" spans="1:60"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row>
    <row r="215" spans="1:60"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row>
    <row r="216" spans="1:60" x14ac:dyDescent="0.2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row>
    <row r="217" spans="1:60" x14ac:dyDescent="0.2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row>
    <row r="218" spans="1:60" x14ac:dyDescent="0.2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row>
    <row r="219" spans="1:60" x14ac:dyDescent="0.2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row>
    <row r="220" spans="1:60" x14ac:dyDescent="0.2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row>
    <row r="221" spans="1:60" x14ac:dyDescent="0.2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row>
    <row r="222" spans="1:60" x14ac:dyDescent="0.2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row>
    <row r="223" spans="1:60" x14ac:dyDescent="0.2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row>
    <row r="224" spans="1:60" x14ac:dyDescent="0.2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row>
    <row r="225" spans="1:60" x14ac:dyDescent="0.2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row>
    <row r="226" spans="1:60" x14ac:dyDescent="0.2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row>
    <row r="227" spans="1:60" x14ac:dyDescent="0.2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row>
    <row r="228" spans="1:60" x14ac:dyDescent="0.2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row>
    <row r="229" spans="1:60" x14ac:dyDescent="0.2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row>
    <row r="230" spans="1:60" x14ac:dyDescent="0.2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row>
    <row r="231" spans="1:60" x14ac:dyDescent="0.2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row>
    <row r="232" spans="1:60" x14ac:dyDescent="0.2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row>
    <row r="233" spans="1:60" x14ac:dyDescent="0.2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row>
    <row r="234" spans="1:60" x14ac:dyDescent="0.2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row>
    <row r="235" spans="1:60" x14ac:dyDescent="0.2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row>
    <row r="236" spans="1:60" x14ac:dyDescent="0.2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row>
    <row r="237" spans="1:60" x14ac:dyDescent="0.2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row>
    <row r="238" spans="1:60" x14ac:dyDescent="0.2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row>
    <row r="239" spans="1:60" x14ac:dyDescent="0.2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row>
    <row r="240" spans="1:60" x14ac:dyDescent="0.2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row>
    <row r="241" spans="1:60" x14ac:dyDescent="0.2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row>
    <row r="242" spans="1:60" x14ac:dyDescent="0.2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row>
    <row r="243" spans="1:60" x14ac:dyDescent="0.2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row>
    <row r="244" spans="1:60" x14ac:dyDescent="0.2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row>
    <row r="245" spans="1:60" x14ac:dyDescent="0.2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row>
    <row r="246" spans="1:60" x14ac:dyDescent="0.2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row>
    <row r="247" spans="1:60" x14ac:dyDescent="0.2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row>
    <row r="248" spans="1:60" x14ac:dyDescent="0.2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row>
    <row r="249" spans="1:60" x14ac:dyDescent="0.2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row>
    <row r="250" spans="1:60" x14ac:dyDescent="0.2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row>
    <row r="251" spans="1:60" x14ac:dyDescent="0.2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row>
    <row r="252" spans="1:60" x14ac:dyDescent="0.2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row>
    <row r="253" spans="1:60" x14ac:dyDescent="0.2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row>
    <row r="254" spans="1:60" x14ac:dyDescent="0.2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row>
    <row r="255" spans="1:60" x14ac:dyDescent="0.2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row>
    <row r="256" spans="1:60" x14ac:dyDescent="0.2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row>
    <row r="257" spans="1:60" x14ac:dyDescent="0.2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row>
    <row r="258" spans="1:60" x14ac:dyDescent="0.2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row>
    <row r="259" spans="1:60" x14ac:dyDescent="0.2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row>
    <row r="260" spans="1:60" x14ac:dyDescent="0.2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row>
    <row r="261" spans="1:60" x14ac:dyDescent="0.2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row>
    <row r="262" spans="1:60" x14ac:dyDescent="0.2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row>
    <row r="263" spans="1:60" x14ac:dyDescent="0.2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row>
    <row r="264" spans="1:60" x14ac:dyDescent="0.2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row>
    <row r="265" spans="1:60" x14ac:dyDescent="0.2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row>
    <row r="266" spans="1:60" x14ac:dyDescent="0.2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row>
    <row r="267" spans="1:60" x14ac:dyDescent="0.2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row>
    <row r="268" spans="1:60" x14ac:dyDescent="0.2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row>
    <row r="269" spans="1:60" x14ac:dyDescent="0.2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row>
    <row r="270" spans="1:60" x14ac:dyDescent="0.2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row>
    <row r="271" spans="1:60" x14ac:dyDescent="0.2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row>
    <row r="272" spans="1:60" x14ac:dyDescent="0.2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row>
    <row r="273" spans="1:60" x14ac:dyDescent="0.2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row>
    <row r="274" spans="1:60" x14ac:dyDescent="0.2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row>
    <row r="275" spans="1:60" x14ac:dyDescent="0.2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row>
    <row r="276" spans="1:60" x14ac:dyDescent="0.2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row>
    <row r="277" spans="1:60" x14ac:dyDescent="0.2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row>
    <row r="278" spans="1:60" x14ac:dyDescent="0.2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row>
    <row r="279" spans="1:60" x14ac:dyDescent="0.2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row>
    <row r="280" spans="1:60" x14ac:dyDescent="0.2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row>
    <row r="281" spans="1:60" x14ac:dyDescent="0.2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row>
    <row r="282" spans="1:60" x14ac:dyDescent="0.2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row>
    <row r="283" spans="1:60" x14ac:dyDescent="0.2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row>
    <row r="284" spans="1:60" x14ac:dyDescent="0.2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row>
    <row r="285" spans="1:60" x14ac:dyDescent="0.2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row>
  </sheetData>
  <sheetProtection password="D01A" sheet="1" objects="1" scenarios="1"/>
  <autoFilter ref="B10:B49"/>
  <mergeCells count="1">
    <mergeCell ref="E4:G4"/>
  </mergeCells>
  <pageMargins left="0.70866141732283472" right="0.32569444444444445" top="0.37333333333333335" bottom="0.74803149606299213" header="0.31496062992125984" footer="0.31496062992125984"/>
  <pageSetup paperSize="9" scale="67"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69"/>
  <sheetViews>
    <sheetView zoomScale="75" zoomScaleNormal="75" workbookViewId="0">
      <selection activeCell="F30" sqref="F30"/>
    </sheetView>
  </sheetViews>
  <sheetFormatPr defaultRowHeight="15" x14ac:dyDescent="0.25"/>
  <cols>
    <col min="1" max="1" width="1.5703125" customWidth="1"/>
    <col min="2" max="2" width="27.140625" customWidth="1"/>
    <col min="3" max="3" width="27.5703125" customWidth="1"/>
    <col min="4" max="5" width="25.140625" customWidth="1"/>
    <col min="6" max="6" width="12.42578125" customWidth="1"/>
    <col min="7" max="7" width="15.140625" customWidth="1"/>
    <col min="8" max="9" width="17.7109375" customWidth="1"/>
    <col min="10" max="10" width="18.28515625" customWidth="1"/>
    <col min="11" max="11" width="20.42578125" customWidth="1"/>
    <col min="12" max="12" width="1.85546875" customWidth="1"/>
    <col min="13" max="13" width="10.42578125" customWidth="1"/>
  </cols>
  <sheetData>
    <row r="1" spans="1:50" ht="8.25" customHeight="1" x14ac:dyDescent="0.25">
      <c r="A1" s="18"/>
      <c r="B1" s="18"/>
      <c r="C1" s="18"/>
      <c r="D1" s="18"/>
      <c r="E1" s="18"/>
      <c r="F1" s="18"/>
      <c r="G1" s="18"/>
      <c r="H1" s="18"/>
      <c r="I1" s="18"/>
      <c r="J1" s="18"/>
      <c r="K1" s="18"/>
      <c r="L1" s="18"/>
      <c r="M1" s="18"/>
      <c r="N1" s="18"/>
      <c r="O1" s="18"/>
      <c r="P1" s="18"/>
      <c r="Q1" s="18"/>
      <c r="R1" s="18"/>
      <c r="S1" s="18"/>
      <c r="T1" s="18"/>
      <c r="U1" s="18"/>
      <c r="V1" s="18"/>
      <c r="W1" s="18"/>
      <c r="X1" s="18"/>
      <c r="Y1" s="18"/>
      <c r="Z1" s="18"/>
    </row>
    <row r="2" spans="1:50" ht="21" x14ac:dyDescent="0.35">
      <c r="A2" s="18"/>
      <c r="B2" s="18"/>
      <c r="C2" s="49" t="s">
        <v>206</v>
      </c>
      <c r="D2" s="50"/>
      <c r="E2" s="50"/>
      <c r="F2" s="50"/>
      <c r="G2" s="50"/>
      <c r="H2" s="50"/>
      <c r="I2" s="50"/>
      <c r="J2" s="50"/>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row>
    <row r="3" spans="1:50" ht="21" customHeight="1" x14ac:dyDescent="0.2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row>
    <row r="4" spans="1:50" ht="15.75" x14ac:dyDescent="0.3">
      <c r="A4" s="18"/>
      <c r="B4" s="39"/>
      <c r="C4" s="44" t="s">
        <v>68</v>
      </c>
      <c r="D4" s="412">
        <f>'Försättsblad-börja här'!C6</f>
        <v>0</v>
      </c>
      <c r="E4" s="407"/>
      <c r="F4" s="39"/>
      <c r="G4" s="39"/>
      <c r="H4" s="39"/>
      <c r="I4" s="39"/>
      <c r="J4" s="44" t="s">
        <v>70</v>
      </c>
      <c r="K4" s="230">
        <f>'Försättsblad-börja här'!G8</f>
        <v>0</v>
      </c>
      <c r="L4" s="18"/>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row>
    <row r="5" spans="1:50" ht="15.75" x14ac:dyDescent="0.3">
      <c r="A5" s="18"/>
      <c r="B5" s="39"/>
      <c r="C5" s="44"/>
      <c r="D5" s="44"/>
      <c r="E5" s="44"/>
      <c r="F5" s="44"/>
      <c r="G5" s="44"/>
      <c r="H5" s="44"/>
      <c r="I5" s="44"/>
      <c r="J5" s="44"/>
      <c r="K5" s="44"/>
      <c r="L5" s="18"/>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row>
    <row r="6" spans="1:50" ht="20.25" thickBot="1" x14ac:dyDescent="0.4">
      <c r="A6" s="18"/>
      <c r="B6" s="284" t="s">
        <v>214</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row>
    <row r="7" spans="1:50" ht="32.25" customHeight="1" thickBot="1" x14ac:dyDescent="0.35">
      <c r="A7" s="18"/>
      <c r="B7" s="283" t="s">
        <v>211</v>
      </c>
      <c r="C7" s="64" t="s">
        <v>209</v>
      </c>
      <c r="D7" s="64" t="s">
        <v>210</v>
      </c>
      <c r="E7" s="64" t="s">
        <v>213</v>
      </c>
      <c r="F7" s="64" t="s">
        <v>215</v>
      </c>
      <c r="G7" s="64" t="s">
        <v>216</v>
      </c>
      <c r="H7" s="517" t="s">
        <v>3</v>
      </c>
      <c r="I7" s="518"/>
      <c r="J7" s="518"/>
      <c r="K7" s="51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row>
    <row r="8" spans="1:50" ht="15.75" x14ac:dyDescent="0.3">
      <c r="A8" s="18"/>
      <c r="B8" s="331"/>
      <c r="C8" s="197"/>
      <c r="D8" s="350"/>
      <c r="E8" s="354"/>
      <c r="F8" s="354"/>
      <c r="G8" s="358"/>
      <c r="H8" s="452"/>
      <c r="I8" s="520"/>
      <c r="J8" s="520"/>
      <c r="K8" s="521"/>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row>
    <row r="9" spans="1:50" ht="15.75" x14ac:dyDescent="0.3">
      <c r="A9" s="18"/>
      <c r="B9" s="332"/>
      <c r="C9" s="198"/>
      <c r="D9" s="351"/>
      <c r="E9" s="345"/>
      <c r="F9" s="345"/>
      <c r="G9" s="194"/>
      <c r="H9" s="439"/>
      <c r="I9" s="510"/>
      <c r="J9" s="510"/>
      <c r="K9" s="511"/>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row>
    <row r="10" spans="1:50" ht="15.75" x14ac:dyDescent="0.3">
      <c r="A10" s="18"/>
      <c r="B10" s="332"/>
      <c r="C10" s="198"/>
      <c r="D10" s="351"/>
      <c r="E10" s="345"/>
      <c r="F10" s="345"/>
      <c r="G10" s="194"/>
      <c r="H10" s="439"/>
      <c r="I10" s="510"/>
      <c r="J10" s="510"/>
      <c r="K10" s="511"/>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row>
    <row r="11" spans="1:50" ht="15.75" x14ac:dyDescent="0.3">
      <c r="A11" s="18"/>
      <c r="B11" s="332"/>
      <c r="C11" s="198"/>
      <c r="D11" s="351"/>
      <c r="E11" s="345"/>
      <c r="F11" s="345"/>
      <c r="G11" s="194"/>
      <c r="H11" s="439"/>
      <c r="I11" s="510"/>
      <c r="J11" s="510"/>
      <c r="K11" s="511"/>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row>
    <row r="12" spans="1:50" ht="15.75" x14ac:dyDescent="0.3">
      <c r="A12" s="18"/>
      <c r="B12" s="332"/>
      <c r="C12" s="198"/>
      <c r="D12" s="351"/>
      <c r="E12" s="345"/>
      <c r="F12" s="345"/>
      <c r="G12" s="194"/>
      <c r="H12" s="439"/>
      <c r="I12" s="510"/>
      <c r="J12" s="510"/>
      <c r="K12" s="511"/>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row>
    <row r="13" spans="1:50" ht="16.5" thickBot="1" x14ac:dyDescent="0.35">
      <c r="A13" s="18"/>
      <c r="B13" s="333"/>
      <c r="C13" s="201"/>
      <c r="D13" s="352"/>
      <c r="E13" s="355"/>
      <c r="F13" s="355"/>
      <c r="G13" s="353"/>
      <c r="H13" s="512"/>
      <c r="I13" s="513"/>
      <c r="J13" s="513"/>
      <c r="K13" s="514"/>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row>
    <row r="14" spans="1:50" ht="15.75" x14ac:dyDescent="0.3">
      <c r="A14" s="18"/>
      <c r="B14" s="53"/>
      <c r="C14" s="53"/>
      <c r="D14" s="53"/>
      <c r="E14" s="53"/>
      <c r="F14" s="53"/>
      <c r="G14" s="53"/>
      <c r="H14" s="53"/>
      <c r="I14" s="53"/>
      <c r="J14" s="53"/>
      <c r="K14" s="53"/>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row>
    <row r="15" spans="1:50" ht="20.25" thickBot="1" x14ac:dyDescent="0.4">
      <c r="A15" s="18"/>
      <c r="B15" s="282" t="s">
        <v>207</v>
      </c>
      <c r="C15" s="53"/>
      <c r="D15" s="53"/>
      <c r="E15" s="53"/>
      <c r="F15" s="53"/>
      <c r="G15" s="53"/>
      <c r="H15" s="53"/>
      <c r="I15" s="53"/>
      <c r="J15" s="53"/>
      <c r="K15" s="53"/>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row>
    <row r="16" spans="1:50" ht="32.25" customHeight="1" thickBot="1" x14ac:dyDescent="0.35">
      <c r="A16" s="18"/>
      <c r="B16" s="283" t="s">
        <v>211</v>
      </c>
      <c r="C16" s="64" t="s">
        <v>212</v>
      </c>
      <c r="D16" s="64" t="s">
        <v>210</v>
      </c>
      <c r="E16" s="64" t="s">
        <v>213</v>
      </c>
      <c r="F16" s="64" t="s">
        <v>215</v>
      </c>
      <c r="G16" s="64" t="s">
        <v>216</v>
      </c>
      <c r="H16" s="414" t="s">
        <v>3</v>
      </c>
      <c r="I16" s="425"/>
      <c r="J16" s="425"/>
      <c r="K16" s="426"/>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row>
    <row r="17" spans="1:50" ht="15.75" x14ac:dyDescent="0.3">
      <c r="A17" s="18"/>
      <c r="B17" s="331"/>
      <c r="C17" s="197"/>
      <c r="D17" s="350"/>
      <c r="E17" s="354"/>
      <c r="F17" s="354"/>
      <c r="G17" s="358"/>
      <c r="H17" s="436"/>
      <c r="I17" s="515"/>
      <c r="J17" s="515"/>
      <c r="K17" s="516"/>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row>
    <row r="18" spans="1:50" ht="15.75" x14ac:dyDescent="0.3">
      <c r="A18" s="18"/>
      <c r="B18" s="332"/>
      <c r="C18" s="198"/>
      <c r="D18" s="351"/>
      <c r="E18" s="345"/>
      <c r="F18" s="345"/>
      <c r="G18" s="194"/>
      <c r="H18" s="439"/>
      <c r="I18" s="526"/>
      <c r="J18" s="526"/>
      <c r="K18" s="527"/>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row>
    <row r="19" spans="1:50" ht="15.75" x14ac:dyDescent="0.3">
      <c r="A19" s="18"/>
      <c r="B19" s="332"/>
      <c r="C19" s="198"/>
      <c r="D19" s="351"/>
      <c r="E19" s="345"/>
      <c r="F19" s="345"/>
      <c r="G19" s="194"/>
      <c r="H19" s="439"/>
      <c r="I19" s="510"/>
      <c r="J19" s="510"/>
      <c r="K19" s="511"/>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row>
    <row r="20" spans="1:50" ht="15.75" x14ac:dyDescent="0.3">
      <c r="A20" s="18"/>
      <c r="B20" s="332"/>
      <c r="C20" s="198"/>
      <c r="D20" s="351"/>
      <c r="E20" s="345"/>
      <c r="F20" s="345"/>
      <c r="G20" s="194"/>
      <c r="H20" s="439"/>
      <c r="I20" s="510"/>
      <c r="J20" s="510"/>
      <c r="K20" s="511"/>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row>
    <row r="21" spans="1:50" ht="15.75" x14ac:dyDescent="0.3">
      <c r="A21" s="18"/>
      <c r="B21" s="332"/>
      <c r="C21" s="198"/>
      <c r="D21" s="351"/>
      <c r="E21" s="345"/>
      <c r="F21" s="345"/>
      <c r="G21" s="194"/>
      <c r="H21" s="439"/>
      <c r="I21" s="510"/>
      <c r="J21" s="510"/>
      <c r="K21" s="511"/>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row>
    <row r="22" spans="1:50" ht="15.75" x14ac:dyDescent="0.3">
      <c r="A22" s="18"/>
      <c r="B22" s="332"/>
      <c r="C22" s="198"/>
      <c r="D22" s="351"/>
      <c r="E22" s="345"/>
      <c r="F22" s="345"/>
      <c r="G22" s="194"/>
      <c r="H22" s="439"/>
      <c r="I22" s="510"/>
      <c r="J22" s="510"/>
      <c r="K22" s="511"/>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row>
    <row r="23" spans="1:50" ht="15.75" x14ac:dyDescent="0.3">
      <c r="A23" s="18"/>
      <c r="B23" s="332"/>
      <c r="C23" s="198"/>
      <c r="D23" s="351"/>
      <c r="E23" s="345"/>
      <c r="F23" s="345"/>
      <c r="G23" s="194"/>
      <c r="H23" s="439"/>
      <c r="I23" s="510"/>
      <c r="J23" s="510"/>
      <c r="K23" s="511"/>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row>
    <row r="24" spans="1:50" ht="16.5" thickBot="1" x14ac:dyDescent="0.35">
      <c r="A24" s="18"/>
      <c r="B24" s="333"/>
      <c r="C24" s="201"/>
      <c r="D24" s="352"/>
      <c r="E24" s="355"/>
      <c r="F24" s="355"/>
      <c r="G24" s="353"/>
      <c r="H24" s="512"/>
      <c r="I24" s="513"/>
      <c r="J24" s="513"/>
      <c r="K24" s="514"/>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row>
    <row r="25" spans="1:50" ht="15.75" x14ac:dyDescent="0.3">
      <c r="A25" s="18"/>
      <c r="B25" s="53"/>
      <c r="C25" s="53"/>
      <c r="D25" s="53"/>
      <c r="E25" s="53"/>
      <c r="F25" s="53"/>
      <c r="G25" s="53"/>
      <c r="H25" s="53"/>
      <c r="I25" s="53"/>
      <c r="J25" s="53"/>
      <c r="K25" s="53"/>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row>
    <row r="26" spans="1:50" ht="17.25" customHeight="1" thickBot="1" x14ac:dyDescent="0.4">
      <c r="A26" s="18"/>
      <c r="B26" s="282" t="s">
        <v>208</v>
      </c>
      <c r="C26" s="53"/>
      <c r="D26" s="53"/>
      <c r="E26" s="53"/>
      <c r="F26" s="53"/>
      <c r="G26" s="53"/>
      <c r="H26" s="53"/>
      <c r="I26" s="53"/>
      <c r="J26" s="53"/>
      <c r="K26" s="53"/>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row>
    <row r="27" spans="1:50" ht="31.5" customHeight="1" thickBot="1" x14ac:dyDescent="0.35">
      <c r="A27" s="18"/>
      <c r="B27" s="283" t="s">
        <v>211</v>
      </c>
      <c r="C27" s="349" t="s">
        <v>212</v>
      </c>
      <c r="D27" s="349" t="s">
        <v>210</v>
      </c>
      <c r="E27" s="349" t="s">
        <v>213</v>
      </c>
      <c r="F27" s="349" t="s">
        <v>215</v>
      </c>
      <c r="G27" s="349" t="s">
        <v>243</v>
      </c>
      <c r="H27" s="349" t="s">
        <v>216</v>
      </c>
      <c r="I27" s="414" t="s">
        <v>3</v>
      </c>
      <c r="J27" s="522"/>
      <c r="K27" s="523"/>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row>
    <row r="28" spans="1:50" ht="15.75" x14ac:dyDescent="0.3">
      <c r="A28" s="18"/>
      <c r="B28" s="334"/>
      <c r="C28" s="202"/>
      <c r="D28" s="356"/>
      <c r="E28" s="356"/>
      <c r="F28" s="356"/>
      <c r="G28" s="357"/>
      <c r="H28" s="357"/>
      <c r="I28" s="417"/>
      <c r="J28" s="524"/>
      <c r="K28" s="525"/>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row>
    <row r="29" spans="1:50" ht="15.75" x14ac:dyDescent="0.3">
      <c r="A29" s="18"/>
      <c r="B29" s="332"/>
      <c r="C29" s="198"/>
      <c r="D29" s="351"/>
      <c r="E29" s="351"/>
      <c r="F29" s="351"/>
      <c r="G29" s="346"/>
      <c r="H29" s="346"/>
      <c r="I29" s="406"/>
      <c r="J29" s="507"/>
      <c r="K29" s="508"/>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row>
    <row r="30" spans="1:50" ht="15.75" x14ac:dyDescent="0.3">
      <c r="A30" s="18"/>
      <c r="B30" s="332"/>
      <c r="C30" s="198"/>
      <c r="D30" s="351"/>
      <c r="E30" s="351"/>
      <c r="F30" s="351"/>
      <c r="G30" s="346"/>
      <c r="H30" s="346"/>
      <c r="I30" s="406"/>
      <c r="J30" s="507"/>
      <c r="K30" s="508"/>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row>
    <row r="31" spans="1:50" ht="15.75" x14ac:dyDescent="0.3">
      <c r="A31" s="18"/>
      <c r="B31" s="332"/>
      <c r="C31" s="198"/>
      <c r="D31" s="351"/>
      <c r="E31" s="351"/>
      <c r="F31" s="351"/>
      <c r="G31" s="346"/>
      <c r="H31" s="346"/>
      <c r="I31" s="406"/>
      <c r="J31" s="507"/>
      <c r="K31" s="508"/>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row>
    <row r="32" spans="1:50" ht="15.75" x14ac:dyDescent="0.3">
      <c r="A32" s="18"/>
      <c r="B32" s="332"/>
      <c r="C32" s="198"/>
      <c r="D32" s="351"/>
      <c r="E32" s="351"/>
      <c r="F32" s="351"/>
      <c r="G32" s="346"/>
      <c r="H32" s="346"/>
      <c r="I32" s="406"/>
      <c r="J32" s="507"/>
      <c r="K32" s="508"/>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row>
    <row r="33" spans="1:50" ht="15.75" customHeight="1" x14ac:dyDescent="0.3">
      <c r="A33" s="18"/>
      <c r="B33" s="332"/>
      <c r="C33" s="198"/>
      <c r="D33" s="351"/>
      <c r="E33" s="351"/>
      <c r="F33" s="351"/>
      <c r="G33" s="346"/>
      <c r="H33" s="346"/>
      <c r="I33" s="406"/>
      <c r="J33" s="507"/>
      <c r="K33" s="508"/>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row>
    <row r="34" spans="1:50" ht="15.75" x14ac:dyDescent="0.3">
      <c r="A34" s="18"/>
      <c r="B34" s="332"/>
      <c r="C34" s="198"/>
      <c r="D34" s="351"/>
      <c r="E34" s="351"/>
      <c r="F34" s="351"/>
      <c r="G34" s="346"/>
      <c r="H34" s="346"/>
      <c r="I34" s="406"/>
      <c r="J34" s="507"/>
      <c r="K34" s="508"/>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row>
    <row r="35" spans="1:50" ht="15.75" x14ac:dyDescent="0.3">
      <c r="A35" s="18"/>
      <c r="B35" s="332"/>
      <c r="C35" s="198"/>
      <c r="D35" s="351"/>
      <c r="E35" s="351"/>
      <c r="F35" s="351"/>
      <c r="G35" s="346"/>
      <c r="H35" s="346"/>
      <c r="I35" s="406"/>
      <c r="J35" s="507"/>
      <c r="K35" s="508"/>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row>
    <row r="36" spans="1:50" ht="15.75" x14ac:dyDescent="0.3">
      <c r="A36" s="18"/>
      <c r="B36" s="332"/>
      <c r="C36" s="198"/>
      <c r="D36" s="351"/>
      <c r="E36" s="351"/>
      <c r="F36" s="351"/>
      <c r="G36" s="346"/>
      <c r="H36" s="346"/>
      <c r="I36" s="406"/>
      <c r="J36" s="507"/>
      <c r="K36" s="508"/>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row>
    <row r="37" spans="1:50" ht="15.75" x14ac:dyDescent="0.3">
      <c r="A37" s="18"/>
      <c r="B37" s="332"/>
      <c r="C37" s="198"/>
      <c r="D37" s="351"/>
      <c r="E37" s="351"/>
      <c r="F37" s="351"/>
      <c r="G37" s="346"/>
      <c r="H37" s="346"/>
      <c r="I37" s="406"/>
      <c r="J37" s="507"/>
      <c r="K37" s="508"/>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row>
    <row r="38" spans="1:50" ht="16.5" thickBot="1" x14ac:dyDescent="0.35">
      <c r="A38" s="18"/>
      <c r="B38" s="333"/>
      <c r="C38" s="201"/>
      <c r="D38" s="352"/>
      <c r="E38" s="352"/>
      <c r="F38" s="352"/>
      <c r="G38" s="348"/>
      <c r="H38" s="348"/>
      <c r="I38" s="395"/>
      <c r="J38" s="509"/>
      <c r="K38" s="477"/>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row>
    <row r="39" spans="1:50" ht="15.75" x14ac:dyDescent="0.3">
      <c r="A39" s="18"/>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row>
    <row r="40" spans="1:50" ht="15.75" x14ac:dyDescent="0.3">
      <c r="A40" s="1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row>
    <row r="41" spans="1:50" ht="15.75" x14ac:dyDescent="0.3">
      <c r="A41" s="18"/>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row>
    <row r="42" spans="1:50" ht="15.75" x14ac:dyDescent="0.3">
      <c r="A42" s="18"/>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row>
    <row r="43" spans="1:50" ht="15.75" x14ac:dyDescent="0.3">
      <c r="A43" s="18"/>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row>
    <row r="44" spans="1:50" ht="7.5" customHeight="1" x14ac:dyDescent="0.3">
      <c r="A44" s="18"/>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row>
    <row r="45" spans="1:50" ht="15.75" x14ac:dyDescent="0.3">
      <c r="A45" s="18"/>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row>
    <row r="46" spans="1:50" ht="15.75" x14ac:dyDescent="0.3">
      <c r="A46" s="18"/>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row>
    <row r="47" spans="1:50" ht="15.75" x14ac:dyDescent="0.3">
      <c r="A47" s="18"/>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row>
    <row r="48" spans="1:50" ht="15.75" x14ac:dyDescent="0.3">
      <c r="A48" s="18"/>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row>
    <row r="49" spans="1:50" ht="15.75" x14ac:dyDescent="0.3">
      <c r="A49" s="18"/>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row>
    <row r="50" spans="1:50" ht="15.75" x14ac:dyDescent="0.3">
      <c r="A50" s="18"/>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row>
    <row r="51" spans="1:50" ht="15.75" x14ac:dyDescent="0.3">
      <c r="A51" s="18"/>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row>
    <row r="52" spans="1:50" ht="15.75" x14ac:dyDescent="0.3">
      <c r="A52" s="18"/>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row>
    <row r="53" spans="1:50" ht="15.75" x14ac:dyDescent="0.3">
      <c r="A53" s="18"/>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row>
    <row r="54" spans="1:50" ht="15.75" x14ac:dyDescent="0.3">
      <c r="A54" s="18"/>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row>
    <row r="55" spans="1:50" ht="15.75" x14ac:dyDescent="0.3">
      <c r="A55" s="18"/>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row>
    <row r="56" spans="1:50" ht="15.75" x14ac:dyDescent="0.3">
      <c r="A56" s="18"/>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row>
    <row r="57" spans="1:50" ht="15.75" x14ac:dyDescent="0.3">
      <c r="A57" s="18"/>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row>
    <row r="58" spans="1:50" ht="15.75" x14ac:dyDescent="0.3">
      <c r="A58" s="18"/>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row>
    <row r="59" spans="1:50" ht="15.75" x14ac:dyDescent="0.3">
      <c r="A59" s="18"/>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row>
    <row r="60" spans="1:50" ht="15.75" x14ac:dyDescent="0.3">
      <c r="A60" s="18"/>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row>
    <row r="61" spans="1:50" ht="15.75" x14ac:dyDescent="0.3">
      <c r="A61" s="18"/>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row>
    <row r="62" spans="1:50" ht="15.75" x14ac:dyDescent="0.3">
      <c r="A62" s="18"/>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row>
    <row r="63" spans="1:50" ht="15.75" x14ac:dyDescent="0.3">
      <c r="A63" s="18"/>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row>
    <row r="64" spans="1:50" ht="15.75" x14ac:dyDescent="0.3">
      <c r="A64" s="18"/>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row>
    <row r="65" spans="1:50" ht="15.75" x14ac:dyDescent="0.3">
      <c r="A65" s="18"/>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row>
    <row r="66" spans="1:50" ht="15.75" x14ac:dyDescent="0.3">
      <c r="A66" s="18"/>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row>
    <row r="67" spans="1:50" ht="15.75" x14ac:dyDescent="0.3">
      <c r="A67" s="18"/>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row>
    <row r="68" spans="1:50" ht="15.75" x14ac:dyDescent="0.3">
      <c r="A68" s="18"/>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row>
    <row r="69" spans="1:50" ht="15.75" x14ac:dyDescent="0.3">
      <c r="A69" s="18"/>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row>
    <row r="70" spans="1:50" ht="15.75" x14ac:dyDescent="0.3">
      <c r="A70" s="18"/>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row>
    <row r="71" spans="1:50" ht="15.75" x14ac:dyDescent="0.3">
      <c r="A71" s="18"/>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row>
    <row r="72" spans="1:50" ht="15.75" x14ac:dyDescent="0.3">
      <c r="A72" s="18"/>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row>
    <row r="73" spans="1:50" ht="15.75" x14ac:dyDescent="0.3">
      <c r="A73" s="18"/>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row>
    <row r="74" spans="1:50" ht="15.75" x14ac:dyDescent="0.3">
      <c r="A74" s="18"/>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row>
    <row r="75" spans="1:50" ht="15.75" x14ac:dyDescent="0.3">
      <c r="A75" s="18"/>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row>
    <row r="76" spans="1:50" ht="15.75" x14ac:dyDescent="0.3">
      <c r="A76" s="18"/>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row>
    <row r="77" spans="1:50" ht="15.75" x14ac:dyDescent="0.3">
      <c r="A77" s="18"/>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row>
    <row r="78" spans="1:50" ht="15.75" x14ac:dyDescent="0.3">
      <c r="A78" s="18"/>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row>
    <row r="79" spans="1:50" ht="15.75" x14ac:dyDescent="0.3">
      <c r="A79" s="18"/>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row>
    <row r="80" spans="1:50" ht="15.75" x14ac:dyDescent="0.3">
      <c r="A80" s="18"/>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row>
    <row r="81" spans="1:50" ht="15.75" x14ac:dyDescent="0.3">
      <c r="A81" s="18"/>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row>
    <row r="82" spans="1:50" ht="15.75" x14ac:dyDescent="0.3">
      <c r="A82" s="18"/>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row>
    <row r="83" spans="1:50" ht="15.75" x14ac:dyDescent="0.3">
      <c r="A83" s="18"/>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row>
    <row r="84" spans="1:50" ht="15.75" x14ac:dyDescent="0.3">
      <c r="A84" s="18"/>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row>
    <row r="85" spans="1:50" ht="15.75" x14ac:dyDescent="0.3">
      <c r="A85" s="18"/>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row>
    <row r="86" spans="1:50" ht="15.75" x14ac:dyDescent="0.3">
      <c r="A86" s="18"/>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row>
    <row r="87" spans="1:50" ht="15.75" x14ac:dyDescent="0.3">
      <c r="A87" s="18"/>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row>
    <row r="88" spans="1:50" ht="15.75" x14ac:dyDescent="0.3">
      <c r="A88" s="18"/>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row>
    <row r="89" spans="1:50" ht="15.75" x14ac:dyDescent="0.3">
      <c r="A89" s="18"/>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row>
    <row r="90" spans="1:50" ht="15.75" x14ac:dyDescent="0.3">
      <c r="A90" s="18"/>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row>
    <row r="91" spans="1:50" ht="15.75" x14ac:dyDescent="0.3">
      <c r="A91" s="18"/>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row>
    <row r="92" spans="1:50" ht="15.75" x14ac:dyDescent="0.3">
      <c r="A92" s="18"/>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row>
    <row r="93" spans="1:50" ht="15.75" x14ac:dyDescent="0.3">
      <c r="A93" s="18"/>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row>
    <row r="94" spans="1:50" ht="15.75" x14ac:dyDescent="0.3">
      <c r="A94" s="18"/>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row>
    <row r="95" spans="1:50" ht="15.75" x14ac:dyDescent="0.3">
      <c r="A95" s="18"/>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row>
    <row r="96" spans="1:50" ht="15.75" x14ac:dyDescent="0.3">
      <c r="A96" s="18"/>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row>
    <row r="97" spans="1:50" ht="15.75" x14ac:dyDescent="0.3">
      <c r="A97" s="18"/>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row>
    <row r="98" spans="1:50" ht="15.75" x14ac:dyDescent="0.3">
      <c r="A98" s="18"/>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row>
    <row r="99" spans="1:50" ht="15.75" x14ac:dyDescent="0.3">
      <c r="A99" s="18"/>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row>
    <row r="100" spans="1:50" ht="15.75" x14ac:dyDescent="0.3">
      <c r="A100" s="18"/>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row>
    <row r="101" spans="1:50" ht="15.75" x14ac:dyDescent="0.3">
      <c r="A101" s="18"/>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row>
    <row r="102" spans="1:50" ht="15.75" x14ac:dyDescent="0.3">
      <c r="A102" s="18"/>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row>
    <row r="103" spans="1:50" ht="15.75" x14ac:dyDescent="0.3">
      <c r="A103" s="18"/>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row>
    <row r="104" spans="1:50" ht="15.75" x14ac:dyDescent="0.3">
      <c r="A104" s="18"/>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row>
    <row r="105" spans="1:50" ht="15.75" x14ac:dyDescent="0.3">
      <c r="A105" s="18"/>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row>
    <row r="106" spans="1:50" ht="15.75" x14ac:dyDescent="0.3">
      <c r="A106" s="18"/>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row>
    <row r="107" spans="1:50" ht="15.75" x14ac:dyDescent="0.3">
      <c r="A107" s="18"/>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row>
    <row r="108" spans="1:50" ht="15.75" x14ac:dyDescent="0.3">
      <c r="A108" s="18"/>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row>
    <row r="109" spans="1:50" ht="15.75" x14ac:dyDescent="0.3">
      <c r="A109" s="18"/>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row>
    <row r="110" spans="1:50" ht="15.75" x14ac:dyDescent="0.3">
      <c r="A110" s="18"/>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row>
    <row r="111" spans="1:50" ht="15.75" x14ac:dyDescent="0.3">
      <c r="A111" s="18"/>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row>
    <row r="112" spans="1:50" ht="15.75" x14ac:dyDescent="0.3">
      <c r="A112" s="18"/>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row>
    <row r="113" spans="1:50" ht="15.75" x14ac:dyDescent="0.3">
      <c r="A113" s="18"/>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row>
    <row r="114" spans="1:50" ht="15.75" x14ac:dyDescent="0.3">
      <c r="A114" s="18"/>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row>
    <row r="115" spans="1:50" ht="15.75" x14ac:dyDescent="0.3">
      <c r="A115" s="18"/>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row>
    <row r="116" spans="1:50" ht="15.75" x14ac:dyDescent="0.3">
      <c r="A116" s="18"/>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row>
    <row r="117" spans="1:50" ht="15.75" x14ac:dyDescent="0.3">
      <c r="A117" s="18"/>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row>
    <row r="118" spans="1:50" ht="15.75" x14ac:dyDescent="0.3">
      <c r="A118" s="18"/>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row>
    <row r="119" spans="1:50" ht="15.75" x14ac:dyDescent="0.3">
      <c r="A119" s="18"/>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row>
    <row r="120" spans="1:50" ht="15.75" x14ac:dyDescent="0.3">
      <c r="A120" s="18"/>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row>
    <row r="121" spans="1:50" ht="15.75" x14ac:dyDescent="0.3">
      <c r="A121" s="18"/>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row>
    <row r="122" spans="1:50" ht="15.75" x14ac:dyDescent="0.3">
      <c r="A122" s="18"/>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row>
    <row r="123" spans="1:50" ht="15.75" x14ac:dyDescent="0.3">
      <c r="A123" s="18"/>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row>
    <row r="124" spans="1:50" ht="15.75" x14ac:dyDescent="0.3">
      <c r="A124" s="18"/>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row>
    <row r="125" spans="1:50" ht="15.75" x14ac:dyDescent="0.3">
      <c r="A125" s="18"/>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row>
    <row r="126" spans="1:50" ht="15.75" x14ac:dyDescent="0.3">
      <c r="A126" s="18"/>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row>
    <row r="127" spans="1:50" ht="15.75" x14ac:dyDescent="0.3">
      <c r="A127" s="18"/>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row>
    <row r="128" spans="1:50" ht="15.75" x14ac:dyDescent="0.3">
      <c r="A128" s="18"/>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row>
    <row r="129" spans="1:50" ht="15.75" x14ac:dyDescent="0.3">
      <c r="A129" s="18"/>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row>
    <row r="130" spans="1:50" ht="15.75" x14ac:dyDescent="0.3">
      <c r="A130" s="18"/>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row>
    <row r="131" spans="1:50" ht="15.75" x14ac:dyDescent="0.3">
      <c r="A131" s="18"/>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row>
    <row r="132" spans="1:50" ht="15.75" x14ac:dyDescent="0.3">
      <c r="A132" s="18"/>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row>
    <row r="133" spans="1:50" ht="15.75" x14ac:dyDescent="0.3">
      <c r="A133" s="18"/>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row>
    <row r="134" spans="1:50" ht="15.75" x14ac:dyDescent="0.3">
      <c r="A134" s="18"/>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row>
    <row r="135" spans="1:50" ht="15.75" x14ac:dyDescent="0.3">
      <c r="A135" s="18"/>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row>
    <row r="136" spans="1:50" ht="15.75" x14ac:dyDescent="0.3">
      <c r="A136" s="18"/>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row>
    <row r="137" spans="1:50" ht="15.75" x14ac:dyDescent="0.3">
      <c r="A137" s="18"/>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row>
    <row r="138" spans="1:50" ht="15.75" x14ac:dyDescent="0.3">
      <c r="A138" s="18"/>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row>
    <row r="139" spans="1:50" ht="15.75" x14ac:dyDescent="0.3">
      <c r="A139" s="18"/>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row>
    <row r="140" spans="1:50" ht="15.75" x14ac:dyDescent="0.3">
      <c r="A140" s="18"/>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row>
    <row r="141" spans="1:50" ht="15.75" x14ac:dyDescent="0.3">
      <c r="A141" s="18"/>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row>
    <row r="142" spans="1:50" ht="15.75" x14ac:dyDescent="0.3">
      <c r="A142" s="18"/>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row>
    <row r="143" spans="1:50" ht="15.75" x14ac:dyDescent="0.3">
      <c r="A143" s="18"/>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row>
    <row r="144" spans="1:50" ht="15.75" x14ac:dyDescent="0.3">
      <c r="A144" s="18"/>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row>
    <row r="145" spans="1:50" ht="15.75" x14ac:dyDescent="0.3">
      <c r="A145" s="18"/>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row>
    <row r="146" spans="1:50" ht="15.75" x14ac:dyDescent="0.3">
      <c r="A146" s="18"/>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row>
    <row r="147" spans="1:50" ht="15.75" x14ac:dyDescent="0.3">
      <c r="A147" s="18"/>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row>
    <row r="148" spans="1:50" ht="15.75" x14ac:dyDescent="0.3">
      <c r="A148" s="18"/>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row>
    <row r="149" spans="1:50" ht="15.75" x14ac:dyDescent="0.3">
      <c r="A149" s="18"/>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row>
    <row r="150" spans="1:50" ht="15.75" x14ac:dyDescent="0.3">
      <c r="A150" s="18"/>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row>
    <row r="151" spans="1:50" ht="15.75" x14ac:dyDescent="0.3">
      <c r="A151" s="18"/>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row>
    <row r="152" spans="1:50" ht="15.75" x14ac:dyDescent="0.3">
      <c r="A152" s="18"/>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row>
    <row r="153" spans="1:50" ht="15.75" x14ac:dyDescent="0.3">
      <c r="A153" s="18"/>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row>
    <row r="154" spans="1:50" ht="15.75" x14ac:dyDescent="0.3">
      <c r="A154" s="18"/>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row>
    <row r="155" spans="1:50" ht="15.75" x14ac:dyDescent="0.3">
      <c r="A155" s="18"/>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row>
    <row r="156" spans="1:50" ht="15.75" x14ac:dyDescent="0.3">
      <c r="A156" s="18"/>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row>
    <row r="157" spans="1:50" ht="15.75" x14ac:dyDescent="0.3">
      <c r="A157" s="18"/>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row>
    <row r="158" spans="1:50" ht="15.75" x14ac:dyDescent="0.3">
      <c r="A158" s="18"/>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row>
    <row r="159" spans="1:50" ht="15.75" x14ac:dyDescent="0.3">
      <c r="A159" s="18"/>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row>
    <row r="160" spans="1:50" ht="15.75" x14ac:dyDescent="0.3">
      <c r="A160" s="18"/>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row>
    <row r="161" spans="1:50" ht="15.75" x14ac:dyDescent="0.3">
      <c r="A161" s="18"/>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row>
    <row r="162" spans="1:50" ht="15.75" x14ac:dyDescent="0.3">
      <c r="A162" s="18"/>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row>
    <row r="163" spans="1:50" ht="15.75" x14ac:dyDescent="0.3">
      <c r="A163" s="18"/>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row>
    <row r="164" spans="1:50" ht="15.75" x14ac:dyDescent="0.3">
      <c r="A164" s="18"/>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row>
    <row r="165" spans="1:50" ht="15.75" x14ac:dyDescent="0.3">
      <c r="A165" s="18"/>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row>
    <row r="166" spans="1:50" ht="15.75" x14ac:dyDescent="0.3">
      <c r="A166" s="18"/>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row>
    <row r="167" spans="1:50" ht="15.75" x14ac:dyDescent="0.3">
      <c r="A167" s="18"/>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row>
    <row r="168" spans="1:50" ht="15.75" x14ac:dyDescent="0.3">
      <c r="A168" s="18"/>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row>
    <row r="169" spans="1:50" ht="15.75" x14ac:dyDescent="0.3">
      <c r="A169" s="18"/>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row>
  </sheetData>
  <sheetProtection password="D01A" sheet="1" objects="1" scenarios="1"/>
  <mergeCells count="29">
    <mergeCell ref="H24:K24"/>
    <mergeCell ref="H19:K19"/>
    <mergeCell ref="H20:K20"/>
    <mergeCell ref="H8:K8"/>
    <mergeCell ref="H9:K9"/>
    <mergeCell ref="H10:K10"/>
    <mergeCell ref="H11:K11"/>
    <mergeCell ref="I27:K27"/>
    <mergeCell ref="I28:K28"/>
    <mergeCell ref="H21:K21"/>
    <mergeCell ref="H22:K22"/>
    <mergeCell ref="H18:K18"/>
    <mergeCell ref="H23:K23"/>
    <mergeCell ref="I35:K35"/>
    <mergeCell ref="I36:K36"/>
    <mergeCell ref="I37:K37"/>
    <mergeCell ref="I38:K38"/>
    <mergeCell ref="D4:E4"/>
    <mergeCell ref="H12:K12"/>
    <mergeCell ref="H13:K13"/>
    <mergeCell ref="H16:K16"/>
    <mergeCell ref="H17:K17"/>
    <mergeCell ref="H7:K7"/>
    <mergeCell ref="I29:K29"/>
    <mergeCell ref="I30:K30"/>
    <mergeCell ref="I31:K31"/>
    <mergeCell ref="I32:K32"/>
    <mergeCell ref="I33:K33"/>
    <mergeCell ref="I34:K34"/>
  </mergeCells>
  <pageMargins left="0.53" right="0.70866141732283472" top="0.74803149606299213" bottom="0.74803149606299213" header="0.31496062992125984" footer="0.31496062992125984"/>
  <pageSetup paperSize="9" scale="5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9</vt:i4>
      </vt:variant>
    </vt:vector>
  </HeadingPairs>
  <TitlesOfParts>
    <vt:vector size="18" baseType="lpstr">
      <vt:lpstr>Försättsblad-börja här</vt:lpstr>
      <vt:lpstr>Dokumentation-Energiberäkn&amp;hä</vt:lpstr>
      <vt:lpstr>Verifiering-sammanställning</vt:lpstr>
      <vt:lpstr>Underlag-BBR</vt:lpstr>
      <vt:lpstr>Underlag-brukande</vt:lpstr>
      <vt:lpstr>Mätvärden värme</vt:lpstr>
      <vt:lpstr>Mätvärden kyla</vt:lpstr>
      <vt:lpstr>Mätvärden el</vt:lpstr>
      <vt:lpstr>Underlag-mätplan</vt:lpstr>
      <vt:lpstr>'Dokumentation-Energiberäkn&amp;hä'!Utskriftsområde</vt:lpstr>
      <vt:lpstr>'Försättsblad-börja här'!Utskriftsområde</vt:lpstr>
      <vt:lpstr>'Mätvärden el'!Utskriftsområde</vt:lpstr>
      <vt:lpstr>'Mätvärden kyla'!Utskriftsområde</vt:lpstr>
      <vt:lpstr>'Mätvärden värme'!Utskriftsområde</vt:lpstr>
      <vt:lpstr>'Underlag-BBR'!Utskriftsområde</vt:lpstr>
      <vt:lpstr>'Underlag-brukande'!Utskriftsområde</vt:lpstr>
      <vt:lpstr>'Underlag-mätplan'!Utskriftsområde</vt:lpstr>
      <vt:lpstr>'Verifiering-sammanställning'!Utskriftsområde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Sveby</dc:creator>
  <cp:lastModifiedBy>daniberg</cp:lastModifiedBy>
  <cp:lastPrinted>2012-10-02T13:24:10Z</cp:lastPrinted>
  <dcterms:created xsi:type="dcterms:W3CDTF">2011-05-05T08:28:42Z</dcterms:created>
  <dcterms:modified xsi:type="dcterms:W3CDTF">2016-03-01T08:43:07Z</dcterms:modified>
</cp:coreProperties>
</file>